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65" activeTab="0"/>
  </bookViews>
  <sheets>
    <sheet name="M&amp;O Core &amp; In-Kind - Authors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_xlnm._FilterDatabase" localSheetId="0" hidden="1">'M&amp;O Core &amp; In-Kind - Authors'!$A$2:$Q$42</definedName>
    <definedName name="BdgtOK">#REF!</definedName>
    <definedName name="CatOK">#REF!</definedName>
    <definedName name="InstiOK">#REF!</definedName>
    <definedName name="NameOK">#REF!</definedName>
    <definedName name="_xlnm.Print_Area" localSheetId="1">'Institutional Chart'!$G$3:$R$31</definedName>
    <definedName name="_xlnm.Print_Area" localSheetId="0">'M&amp;O Core &amp; In-Kind - Authors'!$A$1:$P$43</definedName>
    <definedName name="_xlnm.Print_Area" localSheetId="2">'MoU Exhibit 1 '!$B$1:$E$39</definedName>
    <definedName name="_xlnm.Print_Area">A7:X4322</definedName>
    <definedName name="_xlnm.Print_Titles" localSheetId="0">'M&amp;O Core &amp; In-Kind - Authors'!$B:$G,'M&amp;O Core &amp; In-Kind - Authors'!$1:$2</definedName>
    <definedName name="_xlnm.Print_Titles">1:6,A1:E49152</definedName>
    <definedName name="SourceOK">#REF!</definedName>
    <definedName name="TypeOK">#REF!</definedName>
    <definedName name="uwCatOK">#REF!</definedName>
  </definedNames>
  <calcPr fullCalcOnLoad="1"/>
</workbook>
</file>

<file path=xl/sharedStrings.xml><?xml version="1.0" encoding="utf-8"?>
<sst xmlns="http://schemas.openxmlformats.org/spreadsheetml/2006/main" count="417" uniqueCount="207">
  <si>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</si>
  <si>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</si>
  <si>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</si>
  <si>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</si>
  <si>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</si>
  <si>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</si>
  <si>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</si>
  <si>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</si>
  <si>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</si>
  <si>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</si>
  <si>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</si>
  <si>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</si>
  <si>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</si>
  <si>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</si>
  <si>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</si>
  <si>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</si>
  <si>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</si>
  <si>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</si>
  <si>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</si>
  <si>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</si>
  <si>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</si>
  <si>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</si>
  <si>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</si>
  <si>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</si>
  <si>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</si>
  <si>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</si>
  <si>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</si>
  <si>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</si>
  <si>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</si>
  <si>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</si>
  <si>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</si>
  <si>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</si>
  <si>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</si>
  <si>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</si>
  <si>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</si>
  <si>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</si>
  <si>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</si>
  <si>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</si>
  <si>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</si>
  <si>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</si>
  <si>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</si>
  <si>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</si>
  <si>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</si>
  <si>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</si>
  <si>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</si>
  <si>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</si>
  <si>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</si>
  <si>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</si>
  <si>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</si>
  <si>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</si>
  <si>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</si>
  <si>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</si>
  <si>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</si>
  <si>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</si>
  <si>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</si>
  <si>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</si>
  <si>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</si>
  <si>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</si>
  <si>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</si>
  <si>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</si>
  <si>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</si>
  <si>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</si>
  <si>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</si>
  <si>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</si>
  <si>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</si>
  <si>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</si>
  <si>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</si>
  <si>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</si>
  <si>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</si>
  <si>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</si>
  <si>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 xml:space="preserve"> Scientists / Post Docs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</si>
  <si>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</si>
  <si>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</si>
  <si>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</si>
  <si>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</si>
  <si>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</si>
  <si>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</si>
  <si>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</si>
  <si>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</si>
  <si>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Ohio State University </t>
    </r>
    <r>
      <rPr>
        <sz val="12"/>
        <rFont val="Times New Roman"/>
        <family val="1"/>
      </rPr>
      <t>(James Beatty)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</si>
  <si>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</si>
  <si>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</si>
  <si>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</si>
  <si>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</si>
  <si>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Delaware </t>
    </r>
    <r>
      <rPr>
        <sz val="12"/>
        <rFont val="Times New Roman"/>
        <family val="1"/>
      </rPr>
      <t>(Paul Evenson, acting for T. Gaisser)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</si>
  <si>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</si>
  <si>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</si>
  <si>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</si>
  <si>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</si>
  <si>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</si>
  <si>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</si>
  <si>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</si>
  <si>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</si>
  <si>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</si>
  <si>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</si>
  <si>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</si>
  <si>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</si>
  <si>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</si>
  <si>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</si>
  <si>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</si>
  <si>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</si>
  <si>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rFont val="Times New Roman"/>
        <family val="1"/>
      </rPr>
      <t xml:space="preserve">(Per Olof Hulth)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</si>
  <si>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</si>
  <si>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</si>
  <si>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</si>
  <si>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</si>
  <si>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</si>
  <si>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</si>
  <si>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</si>
  <si>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</si>
  <si>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</si>
  <si>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</si>
  <si>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</si>
  <si>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</si>
  <si>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</si>
  <si>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</si>
  <si>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</si>
  <si>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</si>
  <si>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</si>
  <si>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</si>
  <si>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</si>
  <si>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</si>
  <si>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</si>
  <si>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</si>
  <si>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</si>
  <si>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</si>
  <si>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</si>
  <si>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</si>
  <si>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</si>
  <si>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</si>
  <si>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</si>
  <si>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</si>
  <si>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</si>
  <si>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</si>
  <si>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</si>
  <si>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</si>
  <si>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</si>
  <si>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</si>
  <si>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</si>
  <si>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</si>
  <si>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</si>
  <si>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</si>
  <si>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</si>
  <si>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</si>
  <si>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</si>
  <si>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</si>
  <si>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</si>
  <si>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</si>
  <si>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</si>
  <si>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</si>
  <si>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</si>
  <si>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</si>
  <si>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</si>
  <si>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</si>
  <si>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</si>
  <si>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</si>
  <si>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</si>
  <si>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</si>
  <si>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</si>
  <si>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</si>
  <si>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</si>
  <si>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</si>
  <si>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</si>
  <si>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</si>
  <si>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</si>
  <si>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</si>
  <si>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</si>
  <si>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</si>
  <si>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</si>
  <si>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</si>
  <si>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</si>
  <si>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</si>
  <si>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</si>
  <si>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</si>
  <si>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</si>
  <si>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</si>
  <si>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</si>
  <si>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</si>
  <si>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</si>
  <si>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</si>
  <si>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</si>
  <si>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</si>
  <si>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</si>
  <si>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</si>
  <si>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</si>
  <si>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</si>
  <si>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</si>
  <si>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</si>
  <si>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</si>
  <si>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</si>
  <si>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</si>
  <si>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Revised for the Spring Coll. Mtg Apr 2010</t>
  </si>
  <si>
    <t>Ph.D. Authors</t>
  </si>
  <si>
    <t xml:space="preserve"> PhD. Students</t>
  </si>
  <si>
    <t>Authors Head Count</t>
  </si>
  <si>
    <t>MARSDEN</t>
  </si>
  <si>
    <t>Universite de Mons</t>
  </si>
  <si>
    <t>M&amp;O Responsibilities funded by NSF M&amp;O Core &amp; Inst. In-Kind (FTE)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</si>
  <si>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</si>
  <si>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</si>
  <si>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</si>
  <si>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Last updated on May 18, 2010</t>
  </si>
  <si>
    <t>v 9.0 , September 15, 2010</t>
  </si>
  <si>
    <t>Changes since last official version of the MoU-SOW v 8.3 are colored red</t>
  </si>
  <si>
    <t>U.S.</t>
  </si>
  <si>
    <t>Non U.S.</t>
  </si>
  <si>
    <t>v9.0 , September 15, 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</si>
</sst>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6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4.5"/>
      <name val="Arial"/>
      <family val="2"/>
    </font>
    <font>
      <sz val="20.25"/>
      <name val="Arial"/>
      <family val="0"/>
    </font>
    <font>
      <b/>
      <sz val="20.25"/>
      <name val="Arial"/>
      <family val="0"/>
    </font>
    <font>
      <sz val="21"/>
      <name val="Arial"/>
      <family val="2"/>
    </font>
    <font>
      <b/>
      <sz val="12"/>
      <color indexed="10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0"/>
    </font>
    <font>
      <sz val="8"/>
      <name val="Microsoft Sans Serif"/>
      <family val="0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2"/>
      <color indexed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sz val="8.7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21.75"/>
      <name val="Arial"/>
      <family val="2"/>
    </font>
    <font>
      <sz val="16"/>
      <name val="Arial"/>
      <family val="2"/>
    </font>
    <font>
      <b/>
      <sz val="13.5"/>
      <name val="Arial"/>
      <family val="2"/>
    </font>
    <font>
      <b/>
      <sz val="22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5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textRotation="90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174" fontId="2" fillId="0" borderId="14" xfId="0" applyNumberFormat="1" applyFont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right" vertical="top" wrapText="1"/>
    </xf>
    <xf numFmtId="0" fontId="8" fillId="24" borderId="17" xfId="0" applyFont="1" applyFill="1" applyBorder="1" applyAlignment="1">
      <alignment horizontal="right" vertical="top" wrapText="1"/>
    </xf>
    <xf numFmtId="0" fontId="8" fillId="24" borderId="16" xfId="0" applyFont="1" applyFill="1" applyBorder="1" applyAlignment="1">
      <alignment horizontal="right" vertical="top" wrapText="1"/>
    </xf>
    <xf numFmtId="2" fontId="9" fillId="24" borderId="16" xfId="0" applyNumberFormat="1" applyFont="1" applyFill="1" applyBorder="1" applyAlignment="1">
      <alignment horizontal="right" vertical="top" wrapText="1"/>
    </xf>
    <xf numFmtId="2" fontId="8" fillId="24" borderId="16" xfId="0" applyNumberFormat="1" applyFont="1" applyFill="1" applyBorder="1" applyAlignment="1">
      <alignment horizontal="right" vertical="top" wrapText="1"/>
    </xf>
    <xf numFmtId="2" fontId="9" fillId="24" borderId="18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9" fillId="7" borderId="16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center" vertical="top" wrapText="1"/>
    </xf>
    <xf numFmtId="0" fontId="8" fillId="25" borderId="16" xfId="0" applyFont="1" applyFill="1" applyBorder="1" applyAlignment="1">
      <alignment horizontal="center" vertical="top" wrapText="1"/>
    </xf>
    <xf numFmtId="0" fontId="0" fillId="26" borderId="19" xfId="0" applyFill="1" applyBorder="1" applyAlignment="1">
      <alignment/>
    </xf>
    <xf numFmtId="0" fontId="0" fillId="26" borderId="20" xfId="0" applyFill="1" applyBorder="1" applyAlignment="1">
      <alignment/>
    </xf>
    <xf numFmtId="0" fontId="1" fillId="15" borderId="21" xfId="0" applyFont="1" applyFill="1" applyBorder="1" applyAlignment="1">
      <alignment horizontal="center"/>
    </xf>
    <xf numFmtId="0" fontId="0" fillId="15" borderId="22" xfId="0" applyFill="1" applyBorder="1" applyAlignment="1">
      <alignment/>
    </xf>
    <xf numFmtId="0" fontId="2" fillId="15" borderId="23" xfId="0" applyFont="1" applyFill="1" applyBorder="1" applyAlignment="1">
      <alignment horizontal="center" textRotation="90" wrapText="1"/>
    </xf>
    <xf numFmtId="0" fontId="0" fillId="15" borderId="24" xfId="0" applyFill="1" applyBorder="1" applyAlignment="1">
      <alignment/>
    </xf>
    <xf numFmtId="174" fontId="2" fillId="15" borderId="25" xfId="0" applyNumberFormat="1" applyFont="1" applyFill="1" applyBorder="1" applyAlignment="1">
      <alignment horizontal="center" vertical="center" wrapText="1"/>
    </xf>
    <xf numFmtId="0" fontId="0" fillId="15" borderId="26" xfId="0" applyFill="1" applyBorder="1" applyAlignment="1">
      <alignment/>
    </xf>
    <xf numFmtId="0" fontId="0" fillId="15" borderId="27" xfId="0" applyFill="1" applyBorder="1" applyAlignment="1">
      <alignment/>
    </xf>
    <xf numFmtId="1" fontId="3" fillId="0" borderId="2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15" borderId="20" xfId="0" applyFill="1" applyBorder="1" applyAlignment="1">
      <alignment/>
    </xf>
    <xf numFmtId="0" fontId="7" fillId="22" borderId="2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2" fontId="3" fillId="22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3" fillId="22" borderId="31" xfId="0" applyNumberFormat="1" applyFont="1" applyFill="1" applyBorder="1" applyAlignment="1">
      <alignment horizontal="center" vertical="center" wrapText="1"/>
    </xf>
    <xf numFmtId="2" fontId="3" fillId="22" borderId="3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3" fillId="22" borderId="35" xfId="0" applyNumberFormat="1" applyFont="1" applyFill="1" applyBorder="1" applyAlignment="1">
      <alignment horizontal="center" vertical="center" wrapText="1"/>
    </xf>
    <xf numFmtId="2" fontId="3" fillId="22" borderId="36" xfId="0" applyNumberFormat="1" applyFont="1" applyFill="1" applyBorder="1" applyAlignment="1">
      <alignment horizontal="center" vertical="center" wrapText="1"/>
    </xf>
    <xf numFmtId="2" fontId="3" fillId="22" borderId="3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0" fontId="0" fillId="27" borderId="24" xfId="0" applyFill="1" applyBorder="1" applyAlignment="1">
      <alignment/>
    </xf>
    <xf numFmtId="0" fontId="0" fillId="27" borderId="19" xfId="0" applyFill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173" fontId="2" fillId="0" borderId="39" xfId="0" applyNumberFormat="1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7" fillId="27" borderId="12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vertical="center" wrapText="1"/>
    </xf>
    <xf numFmtId="0" fontId="7" fillId="22" borderId="42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7" fillId="22" borderId="43" xfId="0" applyFont="1" applyFill="1" applyBorder="1" applyAlignment="1">
      <alignment vertical="center" wrapText="1"/>
    </xf>
    <xf numFmtId="0" fontId="7" fillId="4" borderId="43" xfId="0" applyFont="1" applyFill="1" applyBorder="1" applyAlignment="1">
      <alignment vertical="center" wrapText="1"/>
    </xf>
    <xf numFmtId="0" fontId="41" fillId="0" borderId="44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1" fontId="41" fillId="0" borderId="44" xfId="0" applyNumberFormat="1" applyFont="1" applyFill="1" applyBorder="1" applyAlignment="1">
      <alignment horizontal="center" vertical="center" wrapText="1"/>
    </xf>
    <xf numFmtId="1" fontId="43" fillId="0" borderId="44" xfId="0" applyNumberFormat="1" applyFont="1" applyFill="1" applyBorder="1" applyAlignment="1">
      <alignment horizontal="center" vertical="center" wrapText="1"/>
    </xf>
    <xf numFmtId="1" fontId="44" fillId="0" borderId="44" xfId="0" applyNumberFormat="1" applyFont="1" applyFill="1" applyBorder="1" applyAlignment="1">
      <alignment horizontal="center" vertical="center" wrapText="1"/>
    </xf>
    <xf numFmtId="0" fontId="7" fillId="22" borderId="45" xfId="0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45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44" xfId="57" applyFont="1" applyBorder="1" applyAlignment="1">
      <alignment horizontal="center" wrapText="1"/>
      <protection/>
    </xf>
    <xf numFmtId="0" fontId="3" fillId="0" borderId="44" xfId="57" applyFont="1" applyFill="1" applyBorder="1" applyAlignment="1">
      <alignment horizontal="center" wrapText="1"/>
      <protection/>
    </xf>
    <xf numFmtId="0" fontId="15" fillId="0" borderId="44" xfId="57" applyFont="1" applyFill="1" applyBorder="1" applyAlignment="1">
      <alignment horizontal="left" vertical="top" wrapText="1" indent="1"/>
      <protection/>
    </xf>
    <xf numFmtId="0" fontId="15" fillId="0" borderId="44" xfId="57" applyFont="1" applyFill="1" applyBorder="1" applyAlignment="1">
      <alignment horizontal="center" vertical="top" wrapText="1"/>
      <protection/>
    </xf>
    <xf numFmtId="0" fontId="45" fillId="0" borderId="0" xfId="57" applyFill="1" applyBorder="1">
      <alignment/>
      <protection/>
    </xf>
    <xf numFmtId="0" fontId="15" fillId="0" borderId="44" xfId="57" applyFont="1" applyFill="1" applyBorder="1" applyAlignment="1">
      <alignment horizontal="left" vertical="top" indent="1"/>
      <protection/>
    </xf>
    <xf numFmtId="0" fontId="15" fillId="0" borderId="44" xfId="57" applyFont="1" applyFill="1" applyBorder="1" applyAlignment="1">
      <alignment horizontal="left" vertical="center" wrapText="1" indent="1"/>
      <protection/>
    </xf>
    <xf numFmtId="0" fontId="15" fillId="0" borderId="44" xfId="57" applyFont="1" applyFill="1" applyBorder="1" applyAlignment="1">
      <alignment horizontal="center" vertical="center" wrapText="1"/>
      <protection/>
    </xf>
    <xf numFmtId="0" fontId="45" fillId="0" borderId="0" xfId="57" applyFont="1" applyBorder="1">
      <alignment/>
      <protection/>
    </xf>
    <xf numFmtId="2" fontId="3" fillId="0" borderId="3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73" fontId="3" fillId="0" borderId="39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173" fontId="2" fillId="0" borderId="39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74" fontId="3" fillId="15" borderId="42" xfId="0" applyNumberFormat="1" applyFont="1" applyFill="1" applyBorder="1" applyAlignment="1">
      <alignment horizontal="center" vertical="center" wrapText="1"/>
    </xf>
    <xf numFmtId="174" fontId="3" fillId="15" borderId="25" xfId="0" applyNumberFormat="1" applyFont="1" applyFill="1" applyBorder="1" applyAlignment="1">
      <alignment horizontal="center" vertical="center" wrapText="1"/>
    </xf>
    <xf numFmtId="174" fontId="3" fillId="15" borderId="43" xfId="0" applyNumberFormat="1" applyFont="1" applyFill="1" applyBorder="1" applyAlignment="1">
      <alignment horizontal="center" vertical="center" wrapText="1"/>
    </xf>
    <xf numFmtId="0" fontId="7" fillId="22" borderId="45" xfId="0" applyFont="1" applyFill="1" applyBorder="1" applyAlignment="1">
      <alignment horizontal="left" vertical="center" wrapText="1"/>
    </xf>
    <xf numFmtId="0" fontId="7" fillId="22" borderId="46" xfId="0" applyFont="1" applyFill="1" applyBorder="1" applyAlignment="1">
      <alignment vertical="center" wrapText="1"/>
    </xf>
    <xf numFmtId="1" fontId="7" fillId="22" borderId="42" xfId="0" applyNumberFormat="1" applyFont="1" applyFill="1" applyBorder="1" applyAlignment="1">
      <alignment horizontal="center" vertical="center" wrapText="1"/>
    </xf>
    <xf numFmtId="173" fontId="3" fillId="22" borderId="47" xfId="0" applyNumberFormat="1" applyFont="1" applyFill="1" applyBorder="1" applyAlignment="1">
      <alignment horizontal="center" vertical="center" wrapText="1"/>
    </xf>
    <xf numFmtId="1" fontId="3" fillId="22" borderId="46" xfId="0" applyNumberFormat="1" applyFont="1" applyFill="1" applyBorder="1" applyAlignment="1">
      <alignment horizontal="center" vertical="center" wrapText="1"/>
    </xf>
    <xf numFmtId="174" fontId="3" fillId="22" borderId="48" xfId="0" applyNumberFormat="1" applyFont="1" applyFill="1" applyBorder="1" applyAlignment="1">
      <alignment horizontal="center" vertical="center" wrapText="1"/>
    </xf>
    <xf numFmtId="2" fontId="40" fillId="22" borderId="48" xfId="0" applyNumberFormat="1" applyFont="1" applyFill="1" applyBorder="1" applyAlignment="1">
      <alignment horizontal="center" vertical="center"/>
    </xf>
    <xf numFmtId="0" fontId="7" fillId="22" borderId="49" xfId="0" applyFont="1" applyFill="1" applyBorder="1" applyAlignment="1">
      <alignment vertical="center" wrapText="1"/>
    </xf>
    <xf numFmtId="1" fontId="7" fillId="22" borderId="43" xfId="0" applyNumberFormat="1" applyFont="1" applyFill="1" applyBorder="1" applyAlignment="1">
      <alignment horizontal="center" vertical="center" wrapText="1"/>
    </xf>
    <xf numFmtId="173" fontId="3" fillId="22" borderId="50" xfId="0" applyNumberFormat="1" applyFont="1" applyFill="1" applyBorder="1" applyAlignment="1">
      <alignment horizontal="center" vertical="center" wrapText="1"/>
    </xf>
    <xf numFmtId="1" fontId="3" fillId="22" borderId="49" xfId="0" applyNumberFormat="1" applyFont="1" applyFill="1" applyBorder="1" applyAlignment="1">
      <alignment horizontal="center" vertical="center" wrapText="1"/>
    </xf>
    <xf numFmtId="174" fontId="3" fillId="22" borderId="51" xfId="0" applyNumberFormat="1" applyFont="1" applyFill="1" applyBorder="1" applyAlignment="1">
      <alignment horizontal="center" vertical="center" wrapText="1"/>
    </xf>
    <xf numFmtId="2" fontId="40" fillId="22" borderId="51" xfId="0" applyNumberFormat="1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vertical="center" wrapText="1"/>
    </xf>
    <xf numFmtId="1" fontId="7" fillId="4" borderId="43" xfId="0" applyNumberFormat="1" applyFont="1" applyFill="1" applyBorder="1" applyAlignment="1">
      <alignment horizontal="center" vertical="center" wrapText="1"/>
    </xf>
    <xf numFmtId="173" fontId="3" fillId="4" borderId="50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center" vertical="center" wrapText="1"/>
    </xf>
    <xf numFmtId="174" fontId="3" fillId="4" borderId="5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 applyAlignment="1">
      <alignment horizontal="center" vertical="center" wrapText="1"/>
    </xf>
    <xf numFmtId="2" fontId="3" fillId="4" borderId="29" xfId="0" applyNumberFormat="1" applyFont="1" applyFill="1" applyBorder="1" applyAlignment="1">
      <alignment horizontal="center" vertical="center" wrapText="1"/>
    </xf>
    <xf numFmtId="2" fontId="3" fillId="4" borderId="32" xfId="0" applyNumberFormat="1" applyFont="1" applyFill="1" applyBorder="1" applyAlignment="1">
      <alignment horizontal="center" vertical="center" wrapText="1"/>
    </xf>
    <xf numFmtId="2" fontId="7" fillId="4" borderId="51" xfId="0" applyNumberFormat="1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horizontal="center" vertical="center" wrapText="1"/>
    </xf>
    <xf numFmtId="173" fontId="50" fillId="0" borderId="39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2" fontId="50" fillId="0" borderId="30" xfId="0" applyNumberFormat="1" applyFont="1" applyFill="1" applyBorder="1" applyAlignment="1">
      <alignment horizontal="center" vertical="center" wrapText="1"/>
    </xf>
    <xf numFmtId="2" fontId="50" fillId="0" borderId="34" xfId="0" applyNumberFormat="1" applyFont="1" applyFill="1" applyBorder="1" applyAlignment="1">
      <alignment horizontal="center" vertical="center" wrapText="1"/>
    </xf>
    <xf numFmtId="2" fontId="50" fillId="0" borderId="33" xfId="0" applyNumberFormat="1" applyFont="1" applyFill="1" applyBorder="1" applyAlignment="1">
      <alignment horizontal="center" vertical="center" wrapText="1"/>
    </xf>
    <xf numFmtId="173" fontId="50" fillId="0" borderId="39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52" xfId="0" applyNumberFormat="1" applyFont="1" applyBorder="1" applyAlignment="1" quotePrefix="1">
      <alignment horizontal="center" vertical="center" wrapText="1"/>
    </xf>
    <xf numFmtId="186" fontId="3" fillId="0" borderId="53" xfId="0" applyNumberFormat="1" applyFont="1" applyBorder="1" applyAlignment="1" quotePrefix="1">
      <alignment horizontal="center" vertical="center" wrapText="1"/>
    </xf>
    <xf numFmtId="186" fontId="3" fillId="0" borderId="54" xfId="0" applyNumberFormat="1" applyFont="1" applyBorder="1" applyAlignment="1" quotePrefix="1">
      <alignment horizontal="center" vertical="center" wrapText="1"/>
    </xf>
    <xf numFmtId="186" fontId="3" fillId="0" borderId="55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15" borderId="57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8" fillId="0" borderId="59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0" fontId="48" fillId="0" borderId="61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9" fillId="0" borderId="60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47" fillId="0" borderId="0" xfId="57" applyFont="1" applyFill="1" applyBorder="1" applyAlignment="1">
      <alignment vertical="top" wrapText="1"/>
      <protection/>
    </xf>
    <xf numFmtId="0" fontId="10" fillId="22" borderId="62" xfId="0" applyFont="1" applyFill="1" applyBorder="1" applyAlignment="1">
      <alignment horizontal="center" vertical="top" wrapText="1"/>
    </xf>
    <xf numFmtId="0" fontId="10" fillId="22" borderId="17" xfId="0" applyFont="1" applyFill="1" applyBorder="1" applyAlignment="1">
      <alignment horizontal="center" vertical="top" wrapText="1"/>
    </xf>
    <xf numFmtId="0" fontId="8" fillId="24" borderId="63" xfId="0" applyFont="1" applyFill="1" applyBorder="1" applyAlignment="1">
      <alignment horizontal="center" vertical="top" wrapText="1"/>
    </xf>
    <xf numFmtId="0" fontId="8" fillId="24" borderId="64" xfId="0" applyFont="1" applyFill="1" applyBorder="1" applyAlignment="1">
      <alignment horizontal="center" vertical="top" wrapText="1"/>
    </xf>
    <xf numFmtId="0" fontId="10" fillId="4" borderId="62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6"/>
          <c:w val="0.8537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>
                <c:ptCount val="8"/>
                <c:pt idx="0">
                  <c:v>39173</c:v>
                </c:pt>
                <c:pt idx="1">
                  <c:v>39326</c:v>
                </c:pt>
                <c:pt idx="2">
                  <c:v>39539</c:v>
                </c:pt>
                <c:pt idx="3">
                  <c:v>39692</c:v>
                </c:pt>
                <c:pt idx="4">
                  <c:v>39904</c:v>
                </c:pt>
                <c:pt idx="5">
                  <c:v>40057</c:v>
                </c:pt>
                <c:pt idx="6">
                  <c:v>40299</c:v>
                </c:pt>
                <c:pt idx="7">
                  <c:v>40422</c:v>
                </c:pt>
              </c:strCache>
            </c:strRef>
          </c:cat>
          <c:val>
            <c:numRef>
              <c:f>'Institutional Chart'!$I$36:$P$36</c:f>
              <c:numCache>
                <c:ptCount val="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>
                <c:ptCount val="8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</c:numCache>
            </c:numRef>
          </c:val>
        </c:ser>
        <c:overlap val="100"/>
        <c:gapWidth val="0"/>
        <c:axId val="8676078"/>
        <c:axId val="45680151"/>
      </c:barChart>
      <c:catAx>
        <c:axId val="8676078"/>
        <c:scaling>
          <c:orientation val="minMax"/>
          <c:min val="12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5680151"/>
        <c:crosses val="autoZero"/>
        <c:auto val="1"/>
        <c:lblOffset val="100"/>
        <c:noMultiLvlLbl val="0"/>
      </c:catAx>
      <c:valAx>
        <c:axId val="45680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8676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3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94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'Institutional Chart'!$B$3:$B$38</c:f>
              <c:strCache>
                <c:ptCount val="36"/>
                <c:pt idx="0">
                  <c:v>Aachen</c:v>
                </c:pt>
                <c:pt idx="1">
                  <c:v>Alabama</c:v>
                </c:pt>
                <c:pt idx="2">
                  <c:v>Alaska</c:v>
                </c:pt>
                <c:pt idx="3">
                  <c:v>Alberta</c:v>
                </c:pt>
                <c:pt idx="4">
                  <c:v>Barbados</c:v>
                </c:pt>
                <c:pt idx="5">
                  <c:v>Bochum</c:v>
                </c:pt>
                <c:pt idx="6">
                  <c:v>Bonn</c:v>
                </c:pt>
                <c:pt idx="7">
                  <c:v>Canterbury</c:v>
                </c:pt>
                <c:pt idx="8">
                  <c:v>Chiba</c:v>
                </c:pt>
                <c:pt idx="9">
                  <c:v>Clark Atlanta</c:v>
                </c:pt>
                <c:pt idx="10">
                  <c:v>Delaware</c:v>
                </c:pt>
                <c:pt idx="11">
                  <c:v>DESY</c:v>
                </c:pt>
                <c:pt idx="12">
                  <c:v>Dortmund</c:v>
                </c:pt>
                <c:pt idx="13">
                  <c:v>Gent</c:v>
                </c:pt>
                <c:pt idx="14">
                  <c:v>Georgia Tech</c:v>
                </c:pt>
                <c:pt idx="15">
                  <c:v>Heidelberg</c:v>
                </c:pt>
                <c:pt idx="16">
                  <c:v>Humboldt</c:v>
                </c:pt>
                <c:pt idx="17">
                  <c:v>Kansas</c:v>
                </c:pt>
                <c:pt idx="18">
                  <c:v>Lausanne</c:v>
                </c:pt>
                <c:pt idx="19">
                  <c:v>LBNL</c:v>
                </c:pt>
                <c:pt idx="20">
                  <c:v>Libre</c:v>
                </c:pt>
                <c:pt idx="21">
                  <c:v>Mainz</c:v>
                </c:pt>
                <c:pt idx="22">
                  <c:v>Maryland</c:v>
                </c:pt>
                <c:pt idx="23">
                  <c:v>Mons</c:v>
                </c:pt>
                <c:pt idx="24">
                  <c:v>Ohio</c:v>
                </c:pt>
                <c:pt idx="25">
                  <c:v>Oxford</c:v>
                </c:pt>
                <c:pt idx="26">
                  <c:v>Penn State</c:v>
                </c:pt>
                <c:pt idx="27">
                  <c:v>Southern</c:v>
                </c:pt>
                <c:pt idx="28">
                  <c:v>Stockholm</c:v>
                </c:pt>
                <c:pt idx="29">
                  <c:v>UC-Berkeley</c:v>
                </c:pt>
                <c:pt idx="30">
                  <c:v>UC-Irvine</c:v>
                </c:pt>
                <c:pt idx="31">
                  <c:v>Uppsala</c:v>
                </c:pt>
                <c:pt idx="32">
                  <c:v>UW-Madison</c:v>
                </c:pt>
                <c:pt idx="33">
                  <c:v>UW-River Falls</c:v>
                </c:pt>
                <c:pt idx="34">
                  <c:v>Vrije</c:v>
                </c:pt>
                <c:pt idx="35">
                  <c:v>Wuppertal</c:v>
                </c:pt>
              </c:strCache>
            </c:strRef>
          </c:cat>
          <c:val>
            <c:numRef>
              <c:f>'Institutional Chart'!$C$3:$C$38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'Institutional Chart'!$B$3:$B$38</c:f>
              <c:strCache>
                <c:ptCount val="36"/>
                <c:pt idx="0">
                  <c:v>Aachen</c:v>
                </c:pt>
                <c:pt idx="1">
                  <c:v>Alabama</c:v>
                </c:pt>
                <c:pt idx="2">
                  <c:v>Alaska</c:v>
                </c:pt>
                <c:pt idx="3">
                  <c:v>Alberta</c:v>
                </c:pt>
                <c:pt idx="4">
                  <c:v>Barbados</c:v>
                </c:pt>
                <c:pt idx="5">
                  <c:v>Bochum</c:v>
                </c:pt>
                <c:pt idx="6">
                  <c:v>Bonn</c:v>
                </c:pt>
                <c:pt idx="7">
                  <c:v>Canterbury</c:v>
                </c:pt>
                <c:pt idx="8">
                  <c:v>Chiba</c:v>
                </c:pt>
                <c:pt idx="9">
                  <c:v>Clark Atlanta</c:v>
                </c:pt>
                <c:pt idx="10">
                  <c:v>Delaware</c:v>
                </c:pt>
                <c:pt idx="11">
                  <c:v>DESY</c:v>
                </c:pt>
                <c:pt idx="12">
                  <c:v>Dortmund</c:v>
                </c:pt>
                <c:pt idx="13">
                  <c:v>Gent</c:v>
                </c:pt>
                <c:pt idx="14">
                  <c:v>Georgia Tech</c:v>
                </c:pt>
                <c:pt idx="15">
                  <c:v>Heidelberg</c:v>
                </c:pt>
                <c:pt idx="16">
                  <c:v>Humboldt</c:v>
                </c:pt>
                <c:pt idx="17">
                  <c:v>Kansas</c:v>
                </c:pt>
                <c:pt idx="18">
                  <c:v>Lausanne</c:v>
                </c:pt>
                <c:pt idx="19">
                  <c:v>LBNL</c:v>
                </c:pt>
                <c:pt idx="20">
                  <c:v>Libre</c:v>
                </c:pt>
                <c:pt idx="21">
                  <c:v>Mainz</c:v>
                </c:pt>
                <c:pt idx="22">
                  <c:v>Maryland</c:v>
                </c:pt>
                <c:pt idx="23">
                  <c:v>Mons</c:v>
                </c:pt>
                <c:pt idx="24">
                  <c:v>Ohio</c:v>
                </c:pt>
                <c:pt idx="25">
                  <c:v>Oxford</c:v>
                </c:pt>
                <c:pt idx="26">
                  <c:v>Penn State</c:v>
                </c:pt>
                <c:pt idx="27">
                  <c:v>Southern</c:v>
                </c:pt>
                <c:pt idx="28">
                  <c:v>Stockholm</c:v>
                </c:pt>
                <c:pt idx="29">
                  <c:v>UC-Berkeley</c:v>
                </c:pt>
                <c:pt idx="30">
                  <c:v>UC-Irvine</c:v>
                </c:pt>
                <c:pt idx="31">
                  <c:v>Uppsala</c:v>
                </c:pt>
                <c:pt idx="32">
                  <c:v>UW-Madison</c:v>
                </c:pt>
                <c:pt idx="33">
                  <c:v>UW-River Falls</c:v>
                </c:pt>
                <c:pt idx="34">
                  <c:v>Vrije</c:v>
                </c:pt>
                <c:pt idx="35">
                  <c:v>Wuppertal</c:v>
                </c:pt>
              </c:strCache>
            </c:strRef>
          </c:cat>
          <c:val>
            <c:numRef>
              <c:f>'Institutional Chart'!$D$3:$D$38</c:f>
              <c:numCache>
                <c:ptCount val="3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13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'Institutional Chart'!$B$3:$B$38</c:f>
              <c:strCache>
                <c:ptCount val="36"/>
                <c:pt idx="0">
                  <c:v>Aachen</c:v>
                </c:pt>
                <c:pt idx="1">
                  <c:v>Alabama</c:v>
                </c:pt>
                <c:pt idx="2">
                  <c:v>Alaska</c:v>
                </c:pt>
                <c:pt idx="3">
                  <c:v>Alberta</c:v>
                </c:pt>
                <c:pt idx="4">
                  <c:v>Barbados</c:v>
                </c:pt>
                <c:pt idx="5">
                  <c:v>Bochum</c:v>
                </c:pt>
                <c:pt idx="6">
                  <c:v>Bonn</c:v>
                </c:pt>
                <c:pt idx="7">
                  <c:v>Canterbury</c:v>
                </c:pt>
                <c:pt idx="8">
                  <c:v>Chiba</c:v>
                </c:pt>
                <c:pt idx="9">
                  <c:v>Clark Atlanta</c:v>
                </c:pt>
                <c:pt idx="10">
                  <c:v>Delaware</c:v>
                </c:pt>
                <c:pt idx="11">
                  <c:v>DESY</c:v>
                </c:pt>
                <c:pt idx="12">
                  <c:v>Dortmund</c:v>
                </c:pt>
                <c:pt idx="13">
                  <c:v>Gent</c:v>
                </c:pt>
                <c:pt idx="14">
                  <c:v>Georgia Tech</c:v>
                </c:pt>
                <c:pt idx="15">
                  <c:v>Heidelberg</c:v>
                </c:pt>
                <c:pt idx="16">
                  <c:v>Humboldt</c:v>
                </c:pt>
                <c:pt idx="17">
                  <c:v>Kansas</c:v>
                </c:pt>
                <c:pt idx="18">
                  <c:v>Lausanne</c:v>
                </c:pt>
                <c:pt idx="19">
                  <c:v>LBNL</c:v>
                </c:pt>
                <c:pt idx="20">
                  <c:v>Libre</c:v>
                </c:pt>
                <c:pt idx="21">
                  <c:v>Mainz</c:v>
                </c:pt>
                <c:pt idx="22">
                  <c:v>Maryland</c:v>
                </c:pt>
                <c:pt idx="23">
                  <c:v>Mons</c:v>
                </c:pt>
                <c:pt idx="24">
                  <c:v>Ohio</c:v>
                </c:pt>
                <c:pt idx="25">
                  <c:v>Oxford</c:v>
                </c:pt>
                <c:pt idx="26">
                  <c:v>Penn State</c:v>
                </c:pt>
                <c:pt idx="27">
                  <c:v>Southern</c:v>
                </c:pt>
                <c:pt idx="28">
                  <c:v>Stockholm</c:v>
                </c:pt>
                <c:pt idx="29">
                  <c:v>UC-Berkeley</c:v>
                </c:pt>
                <c:pt idx="30">
                  <c:v>UC-Irvine</c:v>
                </c:pt>
                <c:pt idx="31">
                  <c:v>Uppsala</c:v>
                </c:pt>
                <c:pt idx="32">
                  <c:v>UW-Madison</c:v>
                </c:pt>
                <c:pt idx="33">
                  <c:v>UW-River Falls</c:v>
                </c:pt>
                <c:pt idx="34">
                  <c:v>Vrije</c:v>
                </c:pt>
                <c:pt idx="35">
                  <c:v>Wuppertal</c:v>
                </c:pt>
              </c:strCache>
            </c:strRef>
          </c:cat>
          <c:val>
            <c:numRef>
              <c:f>'Institutional Chart'!$E$3:$E$38</c:f>
              <c:numCache>
                <c:ptCount val="36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12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</c:numCache>
            </c:numRef>
          </c:val>
        </c:ser>
        <c:overlap val="100"/>
        <c:gapWidth val="80"/>
        <c:axId val="56971052"/>
        <c:axId val="2426173"/>
      </c:barChart>
      <c:catAx>
        <c:axId val="5697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2426173"/>
        <c:crosses val="autoZero"/>
        <c:auto val="1"/>
        <c:lblOffset val="100"/>
        <c:tickLblSkip val="1"/>
        <c:noMultiLvlLbl val="0"/>
      </c:catAx>
      <c:valAx>
        <c:axId val="2426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71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2225"/>
          <c:w val="0.11425"/>
          <c:h val="0.069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31825"/>
          <c:w val="0.85375"/>
          <c:h val="0.6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>
                <c:ptCount val="8"/>
                <c:pt idx="0">
                  <c:v>39173</c:v>
                </c:pt>
                <c:pt idx="1">
                  <c:v>39326</c:v>
                </c:pt>
                <c:pt idx="2">
                  <c:v>39539</c:v>
                </c:pt>
                <c:pt idx="3">
                  <c:v>39692</c:v>
                </c:pt>
                <c:pt idx="4">
                  <c:v>39904</c:v>
                </c:pt>
                <c:pt idx="5">
                  <c:v>40057</c:v>
                </c:pt>
                <c:pt idx="6">
                  <c:v>40299</c:v>
                </c:pt>
                <c:pt idx="7">
                  <c:v>40422</c:v>
                </c:pt>
              </c:strCache>
            </c:strRef>
          </c:cat>
          <c:val>
            <c:numRef>
              <c:f>'Institutional Chart'!$I$36:$P$36</c:f>
              <c:numCache>
                <c:ptCount val="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>
                <c:ptCount val="8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</c:numCache>
            </c:numRef>
          </c:val>
        </c:ser>
        <c:overlap val="100"/>
        <c:gapWidth val="0"/>
        <c:axId val="31540250"/>
        <c:axId val="7370067"/>
      </c:barChart>
      <c:catAx>
        <c:axId val="31540250"/>
        <c:scaling>
          <c:orientation val="minMax"/>
          <c:min val="12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370067"/>
        <c:crosses val="autoZero"/>
        <c:auto val="1"/>
        <c:lblOffset val="100"/>
        <c:noMultiLvlLbl val="0"/>
      </c:catAx>
      <c:valAx>
        <c:axId val="7370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540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43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0.047</cdr:y>
    </cdr:from>
    <cdr:to>
      <cdr:x>0.96125</cdr:x>
      <cdr:y>0.12075</cdr:y>
    </cdr:to>
    <cdr:sp>
      <cdr:nvSpPr>
        <cdr:cNvPr id="1" name="TextBox 11"/>
        <cdr:cNvSpPr txBox="1">
          <a:spLocks noChangeArrowheads="1"/>
        </cdr:cNvSpPr>
      </cdr:nvSpPr>
      <cdr:spPr>
        <a:xfrm>
          <a:off x="10201275" y="333375"/>
          <a:ext cx="14382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/>
            <a:t>September 2010,
36 Institutions</a:t>
          </a:r>
        </a:p>
      </cdr:txBody>
    </cdr:sp>
  </cdr:relSizeAnchor>
  <cdr:relSizeAnchor xmlns:cdr="http://schemas.openxmlformats.org/drawingml/2006/chartDrawing">
    <cdr:from>
      <cdr:x>0.05075</cdr:x>
      <cdr:y>0.11925</cdr:y>
    </cdr:from>
    <cdr:to>
      <cdr:x>0.951</cdr:x>
      <cdr:y>0.28675</cdr:y>
    </cdr:to>
    <cdr:grpSp>
      <cdr:nvGrpSpPr>
        <cdr:cNvPr id="2" name="Group 13"/>
        <cdr:cNvGrpSpPr>
          <a:grpSpLocks/>
        </cdr:cNvGrpSpPr>
      </cdr:nvGrpSpPr>
      <cdr:grpSpPr>
        <a:xfrm>
          <a:off x="609600" y="847725"/>
          <a:ext cx="10906125" cy="1200150"/>
          <a:chOff x="282931" y="5961402"/>
          <a:chExt cx="10745343" cy="1245946"/>
        </a:xfrm>
        <a:solidFill>
          <a:srgbClr val="FFFFFF"/>
        </a:solidFill>
      </cdr:grpSpPr>
      <cdr:sp>
        <cdr:nvSpPr>
          <cdr:cNvPr id="3" name="TextBox 2"/>
          <cdr:cNvSpPr txBox="1">
            <a:spLocks noChangeArrowheads="1"/>
          </cdr:cNvSpPr>
        </cdr:nvSpPr>
        <cdr:spPr>
          <a:xfrm>
            <a:off x="4825525" y="5961402"/>
            <a:ext cx="1498975" cy="76563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Alabama
Geogia Tech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3767108" y="5961402"/>
            <a:ext cx="803214" cy="482181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6332559" y="5961402"/>
            <a:ext cx="1297500" cy="386555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Ohio State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7726767" y="5961402"/>
            <a:ext cx="1270637" cy="76189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Bochum
Bonn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7699904" y="6728905"/>
            <a:ext cx="975140" cy="433589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9499749" y="5961402"/>
            <a:ext cx="1294814" cy="76189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Alberta
Barbados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282931" y="6032732"/>
            <a:ext cx="2081910" cy="47657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75030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282931" y="6728905"/>
            <a:ext cx="2065792" cy="478443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  <cdr:relSizeAnchor xmlns:cdr="http://schemas.openxmlformats.org/drawingml/2006/chartDrawing">
    <cdr:from>
      <cdr:x>0.251</cdr:x>
      <cdr:y>0.378</cdr:y>
    </cdr:from>
    <cdr:to>
      <cdr:x>0.9305</cdr:x>
      <cdr:y>0.48375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38475" y="2705100"/>
          <a:ext cx="82296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/>
            <a:t>EPFL         Alabama          Ohio State      Bochum                 Alberta
                  Geogia Tech                           Bonn                      Barbados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0.96075</cdr:x>
      <cdr:y>0.07375</cdr:y>
    </cdr:to>
    <cdr:sp>
      <cdr:nvSpPr>
        <cdr:cNvPr id="13" name="TextBox 14"/>
        <cdr:cNvSpPr txBox="1">
          <a:spLocks noChangeArrowheads="1"/>
        </cdr:cNvSpPr>
      </cdr:nvSpPr>
      <cdr:spPr>
        <a:xfrm>
          <a:off x="0" y="0"/>
          <a:ext cx="11639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EPFL    ALABAMA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0.15175</cdr:y>
    </cdr:from>
    <cdr:to>
      <cdr:x>0.9155</cdr:x>
      <cdr:y>0.3135</cdr:y>
    </cdr:to>
    <cdr:grpSp>
      <cdr:nvGrpSpPr>
        <cdr:cNvPr id="1" name="Group 12"/>
        <cdr:cNvGrpSpPr>
          <a:grpSpLocks/>
        </cdr:cNvGrpSpPr>
      </cdr:nvGrpSpPr>
      <cdr:grpSpPr>
        <a:xfrm>
          <a:off x="76200" y="1085850"/>
          <a:ext cx="11010900" cy="116205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4830724" y="5994616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Alabama
Geogia Tech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3780040" y="5994616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EPFL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6339742" y="5994616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Ohio State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7725465" y="5994616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Bochum
Bonn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7695982" y="6726578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Utrecht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9497154" y="5994616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Alberta
Barbados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300990" y="6061807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1" i="0" u="none" baseline="0"/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78818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0990" y="6726578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600" b="1" i="0" u="none" baseline="0"/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R51"/>
  <sheetViews>
    <sheetView tabSelected="1" view="pageBreakPreview" zoomScale="75" zoomScaleNormal="85" zoomScaleSheetLayoutView="75" zoomScalePageLayoutView="0" workbookViewId="0" topLeftCell="A1">
      <pane xSplit="2" ySplit="2" topLeftCell="C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A1" sqref="A1"/>
    </sheetView>
  </sheetViews>
  <sheetFormatPr defaultColWidth="9.140625" defaultRowHeight="12.75" outlineLevelRow="1" outlineLevelCol="1"/>
  <cols>
    <col min="1" max="1" width="12.8515625" style="0" customWidth="1" outlineLevel="1"/>
    <col min="2" max="2" width="59.28125" style="0" customWidth="1"/>
    <col min="3" max="3" width="36.8515625" style="0" hidden="1" customWidth="1" outlineLevel="1"/>
    <col min="4" max="4" width="5.140625" style="4" customWidth="1" collapsed="1"/>
    <col min="5" max="7" width="5.28125" style="4" customWidth="1"/>
    <col min="8" max="8" width="1.1484375" style="4" customWidth="1"/>
    <col min="9" max="9" width="12.28125" style="0" customWidth="1"/>
    <col min="10" max="10" width="12.7109375" style="0" customWidth="1"/>
    <col min="11" max="11" width="12.57421875" style="0" customWidth="1"/>
    <col min="12" max="12" width="11.140625" style="0" customWidth="1"/>
    <col min="13" max="13" width="14.7109375" style="0" customWidth="1"/>
    <col min="15" max="15" width="1.28515625" style="0" customWidth="1"/>
    <col min="16" max="16" width="1.28515625" style="0" hidden="1" customWidth="1"/>
    <col min="17" max="17" width="10.28125" style="0" hidden="1" customWidth="1" outlineLevel="1"/>
    <col min="18" max="18" width="9.140625" style="0" customWidth="1" collapsed="1"/>
  </cols>
  <sheetData>
    <row r="1" spans="1:17" ht="26.25" customHeight="1" thickBot="1">
      <c r="A1" s="50"/>
      <c r="B1" s="146" t="s">
        <v>202</v>
      </c>
      <c r="C1" s="50"/>
      <c r="D1" s="154" t="s">
        <v>194</v>
      </c>
      <c r="E1" s="155"/>
      <c r="F1" s="155"/>
      <c r="G1" s="156"/>
      <c r="H1" s="25"/>
      <c r="I1" s="157" t="s">
        <v>197</v>
      </c>
      <c r="J1" s="157"/>
      <c r="K1" s="157"/>
      <c r="L1" s="157"/>
      <c r="M1" s="157"/>
      <c r="N1" s="157"/>
      <c r="O1" s="26"/>
      <c r="P1" s="135" t="s">
        <v>73</v>
      </c>
      <c r="Q1" s="65"/>
    </row>
    <row r="2" spans="1:17" ht="120" customHeight="1" collapsed="1" thickBot="1">
      <c r="A2" s="51" t="s">
        <v>21</v>
      </c>
      <c r="B2" s="80" t="s">
        <v>115</v>
      </c>
      <c r="C2" s="51" t="s">
        <v>34</v>
      </c>
      <c r="D2" s="57" t="s">
        <v>17</v>
      </c>
      <c r="E2" s="60" t="s">
        <v>5</v>
      </c>
      <c r="F2" s="58" t="s">
        <v>70</v>
      </c>
      <c r="G2" s="59" t="s">
        <v>193</v>
      </c>
      <c r="H2" s="27"/>
      <c r="I2" s="62" t="s">
        <v>106</v>
      </c>
      <c r="J2" s="63" t="s">
        <v>107</v>
      </c>
      <c r="K2" s="63" t="s">
        <v>108</v>
      </c>
      <c r="L2" s="63" t="s">
        <v>109</v>
      </c>
      <c r="M2" s="64" t="s">
        <v>110</v>
      </c>
      <c r="N2" s="1" t="s">
        <v>2</v>
      </c>
      <c r="O2" s="28"/>
      <c r="P2" s="23"/>
      <c r="Q2" s="96" t="s">
        <v>191</v>
      </c>
    </row>
    <row r="3" spans="1:17" ht="24.75" customHeight="1" outlineLevel="1" thickBot="1" thickTop="1">
      <c r="A3" s="38" t="s">
        <v>22</v>
      </c>
      <c r="B3" s="66" t="s">
        <v>74</v>
      </c>
      <c r="C3" s="38" t="s">
        <v>35</v>
      </c>
      <c r="D3" s="141">
        <f aca="true" t="shared" si="0" ref="D3:D17">E3+F3</f>
        <v>3</v>
      </c>
      <c r="E3" s="145">
        <v>2</v>
      </c>
      <c r="F3" s="3">
        <v>1</v>
      </c>
      <c r="G3" s="6">
        <v>2</v>
      </c>
      <c r="H3" s="29"/>
      <c r="I3" s="142">
        <v>0.75</v>
      </c>
      <c r="J3" s="45">
        <v>0.63</v>
      </c>
      <c r="K3" s="45"/>
      <c r="L3" s="45"/>
      <c r="M3" s="46">
        <v>0.45</v>
      </c>
      <c r="N3" s="138">
        <f aca="true" t="shared" si="1" ref="N3:N11">SUM(I3:M3)</f>
        <v>1.8299999999999998</v>
      </c>
      <c r="O3" s="28"/>
      <c r="P3" s="23"/>
      <c r="Q3" s="66" t="s">
        <v>114</v>
      </c>
    </row>
    <row r="4" spans="1:17" ht="24.75" customHeight="1" outlineLevel="1" thickBot="1" thickTop="1">
      <c r="A4" s="38" t="s">
        <v>22</v>
      </c>
      <c r="B4" s="66" t="s">
        <v>75</v>
      </c>
      <c r="C4" s="38" t="s">
        <v>36</v>
      </c>
      <c r="D4" s="32">
        <f t="shared" si="0"/>
        <v>1</v>
      </c>
      <c r="E4" s="61">
        <v>1</v>
      </c>
      <c r="F4" s="3">
        <v>0</v>
      </c>
      <c r="G4" s="6">
        <v>0</v>
      </c>
      <c r="H4" s="29"/>
      <c r="I4" s="42"/>
      <c r="J4" s="45">
        <v>0.02</v>
      </c>
      <c r="K4" s="45"/>
      <c r="L4" s="45"/>
      <c r="M4" s="143">
        <v>0.3</v>
      </c>
      <c r="N4" s="138">
        <f t="shared" si="1"/>
        <v>0.32</v>
      </c>
      <c r="O4" s="28"/>
      <c r="P4" s="23"/>
      <c r="Q4" s="66"/>
    </row>
    <row r="5" spans="1:17" ht="24.75" customHeight="1" outlineLevel="1" thickBot="1" thickTop="1">
      <c r="A5" s="38" t="s">
        <v>22</v>
      </c>
      <c r="B5" s="66" t="s">
        <v>76</v>
      </c>
      <c r="C5" s="38" t="s">
        <v>37</v>
      </c>
      <c r="D5" s="32">
        <f t="shared" si="0"/>
        <v>1</v>
      </c>
      <c r="E5" s="61">
        <v>1</v>
      </c>
      <c r="F5" s="3">
        <v>0</v>
      </c>
      <c r="G5" s="6">
        <v>0</v>
      </c>
      <c r="H5" s="29"/>
      <c r="I5" s="42"/>
      <c r="J5" s="45">
        <v>0.015</v>
      </c>
      <c r="K5" s="45"/>
      <c r="L5" s="45"/>
      <c r="M5" s="46"/>
      <c r="N5" s="95">
        <f t="shared" si="1"/>
        <v>0.015</v>
      </c>
      <c r="O5" s="28"/>
      <c r="P5" s="23"/>
      <c r="Q5" s="66" t="s">
        <v>114</v>
      </c>
    </row>
    <row r="6" spans="1:17" ht="24.75" customHeight="1" outlineLevel="1" thickBot="1" thickTop="1">
      <c r="A6" s="38" t="s">
        <v>22</v>
      </c>
      <c r="B6" s="66" t="s">
        <v>77</v>
      </c>
      <c r="C6" s="38" t="s">
        <v>38</v>
      </c>
      <c r="D6" s="32">
        <f t="shared" si="0"/>
        <v>2</v>
      </c>
      <c r="E6" s="61">
        <v>1</v>
      </c>
      <c r="F6" s="3">
        <v>1</v>
      </c>
      <c r="G6" s="6">
        <v>1</v>
      </c>
      <c r="H6" s="29"/>
      <c r="I6" s="42">
        <v>0.25</v>
      </c>
      <c r="J6" s="45">
        <v>0.23</v>
      </c>
      <c r="K6" s="45">
        <v>0.2</v>
      </c>
      <c r="L6" s="45">
        <v>0</v>
      </c>
      <c r="M6" s="46"/>
      <c r="N6" s="95">
        <f t="shared" si="1"/>
        <v>0.6799999999999999</v>
      </c>
      <c r="O6" s="28"/>
      <c r="P6" s="23"/>
      <c r="Q6" s="66" t="s">
        <v>114</v>
      </c>
    </row>
    <row r="7" spans="1:17" ht="24.75" customHeight="1" outlineLevel="1" thickBot="1" thickTop="1">
      <c r="A7" s="38" t="s">
        <v>22</v>
      </c>
      <c r="B7" s="66" t="s">
        <v>78</v>
      </c>
      <c r="C7" s="38" t="s">
        <v>39</v>
      </c>
      <c r="D7" s="32">
        <f t="shared" si="0"/>
        <v>7</v>
      </c>
      <c r="E7" s="61">
        <v>3</v>
      </c>
      <c r="F7" s="3">
        <v>4</v>
      </c>
      <c r="G7" s="6">
        <v>1</v>
      </c>
      <c r="H7" s="29"/>
      <c r="I7" s="42">
        <v>0.15</v>
      </c>
      <c r="J7" s="45">
        <v>0.89</v>
      </c>
      <c r="K7" s="45">
        <v>0.2</v>
      </c>
      <c r="L7" s="45">
        <v>0.25</v>
      </c>
      <c r="M7" s="46">
        <v>0.8</v>
      </c>
      <c r="N7" s="95">
        <f t="shared" si="1"/>
        <v>2.29</v>
      </c>
      <c r="O7" s="28"/>
      <c r="P7" s="23"/>
      <c r="Q7" s="66" t="s">
        <v>114</v>
      </c>
    </row>
    <row r="8" spans="1:17" ht="24.75" customHeight="1" outlineLevel="1" thickBot="1" thickTop="1">
      <c r="A8" s="38" t="s">
        <v>22</v>
      </c>
      <c r="B8" s="66" t="s">
        <v>79</v>
      </c>
      <c r="C8" s="38" t="s">
        <v>40</v>
      </c>
      <c r="D8" s="32">
        <f t="shared" si="0"/>
        <v>3</v>
      </c>
      <c r="E8" s="61">
        <v>1</v>
      </c>
      <c r="F8" s="3">
        <v>2</v>
      </c>
      <c r="G8" s="6">
        <v>1</v>
      </c>
      <c r="H8" s="29"/>
      <c r="I8" s="42">
        <v>0.05</v>
      </c>
      <c r="J8" s="45">
        <v>0.23</v>
      </c>
      <c r="K8" s="45"/>
      <c r="L8" s="45">
        <v>0.15</v>
      </c>
      <c r="M8" s="46">
        <v>0.1</v>
      </c>
      <c r="N8" s="95">
        <f t="shared" si="1"/>
        <v>0.53</v>
      </c>
      <c r="O8" s="28"/>
      <c r="P8" s="23"/>
      <c r="Q8" s="66" t="s">
        <v>114</v>
      </c>
    </row>
    <row r="9" spans="1:17" ht="24.75" customHeight="1" outlineLevel="1" thickBot="1" thickTop="1">
      <c r="A9" s="38" t="s">
        <v>22</v>
      </c>
      <c r="B9" s="66" t="s">
        <v>80</v>
      </c>
      <c r="C9" s="38" t="s">
        <v>41</v>
      </c>
      <c r="D9" s="141">
        <f t="shared" si="0"/>
        <v>5</v>
      </c>
      <c r="E9" s="61">
        <v>3</v>
      </c>
      <c r="F9" s="140">
        <v>2</v>
      </c>
      <c r="G9" s="6">
        <v>2</v>
      </c>
      <c r="H9" s="29"/>
      <c r="I9" s="142">
        <v>0.3</v>
      </c>
      <c r="J9" s="45">
        <v>0.06</v>
      </c>
      <c r="K9" s="45">
        <v>0.415</v>
      </c>
      <c r="L9" s="144">
        <v>0.675</v>
      </c>
      <c r="M9" s="143">
        <v>0.33</v>
      </c>
      <c r="N9" s="138">
        <f t="shared" si="1"/>
        <v>1.78</v>
      </c>
      <c r="O9" s="28"/>
      <c r="P9" s="23"/>
      <c r="Q9" s="66" t="s">
        <v>114</v>
      </c>
    </row>
    <row r="10" spans="1:17" ht="24.75" customHeight="1" outlineLevel="1" thickBot="1" thickTop="1">
      <c r="A10" s="38" t="s">
        <v>22</v>
      </c>
      <c r="B10" s="66" t="s">
        <v>81</v>
      </c>
      <c r="C10" s="38" t="s">
        <v>42</v>
      </c>
      <c r="D10" s="32">
        <f t="shared" si="0"/>
        <v>4</v>
      </c>
      <c r="E10" s="61">
        <v>3</v>
      </c>
      <c r="F10" s="3">
        <v>1</v>
      </c>
      <c r="G10" s="6">
        <v>0</v>
      </c>
      <c r="H10" s="29"/>
      <c r="I10" s="42"/>
      <c r="J10" s="45">
        <v>0.015</v>
      </c>
      <c r="K10" s="45">
        <v>0.3</v>
      </c>
      <c r="L10" s="45"/>
      <c r="M10" s="46">
        <v>0.6</v>
      </c>
      <c r="N10" s="95">
        <f t="shared" si="1"/>
        <v>0.915</v>
      </c>
      <c r="O10" s="28"/>
      <c r="P10" s="23"/>
      <c r="Q10" s="66"/>
    </row>
    <row r="11" spans="1:17" ht="24.75" customHeight="1" outlineLevel="1" thickBot="1" thickTop="1">
      <c r="A11" s="38" t="s">
        <v>22</v>
      </c>
      <c r="B11" s="66" t="s">
        <v>82</v>
      </c>
      <c r="C11" s="38" t="s">
        <v>44</v>
      </c>
      <c r="D11" s="32">
        <f t="shared" si="0"/>
        <v>3</v>
      </c>
      <c r="E11" s="61">
        <v>1</v>
      </c>
      <c r="F11" s="3">
        <v>2</v>
      </c>
      <c r="G11" s="6">
        <v>1</v>
      </c>
      <c r="H11" s="29"/>
      <c r="I11" s="42">
        <v>0.2</v>
      </c>
      <c r="J11" s="45">
        <v>0.78</v>
      </c>
      <c r="K11" s="45"/>
      <c r="L11" s="45">
        <v>0.25</v>
      </c>
      <c r="M11" s="46">
        <v>0.5</v>
      </c>
      <c r="N11" s="95">
        <f t="shared" si="1"/>
        <v>1.73</v>
      </c>
      <c r="O11" s="28"/>
      <c r="P11" s="23"/>
      <c r="Q11" s="66" t="s">
        <v>114</v>
      </c>
    </row>
    <row r="12" spans="1:17" ht="24.75" customHeight="1" outlineLevel="1" thickBot="1" thickTop="1">
      <c r="A12" s="38" t="s">
        <v>22</v>
      </c>
      <c r="B12" s="66" t="s">
        <v>83</v>
      </c>
      <c r="C12" s="38" t="s">
        <v>43</v>
      </c>
      <c r="D12" s="32">
        <f t="shared" si="0"/>
        <v>2</v>
      </c>
      <c r="E12" s="61">
        <v>1</v>
      </c>
      <c r="F12" s="3">
        <v>1</v>
      </c>
      <c r="G12" s="6">
        <v>1</v>
      </c>
      <c r="H12" s="29"/>
      <c r="I12" s="42"/>
      <c r="J12" s="45">
        <v>0.02</v>
      </c>
      <c r="K12" s="45"/>
      <c r="L12" s="45"/>
      <c r="M12" s="46"/>
      <c r="N12" s="95">
        <v>0.02</v>
      </c>
      <c r="O12" s="28"/>
      <c r="P12" s="23"/>
      <c r="Q12" s="66"/>
    </row>
    <row r="13" spans="1:17" ht="28.5" customHeight="1" outlineLevel="1" thickBot="1" thickTop="1">
      <c r="A13" s="38" t="s">
        <v>22</v>
      </c>
      <c r="B13" s="66" t="s">
        <v>84</v>
      </c>
      <c r="C13" s="38" t="s">
        <v>45</v>
      </c>
      <c r="D13" s="32">
        <f t="shared" si="0"/>
        <v>8</v>
      </c>
      <c r="E13" s="61">
        <v>4</v>
      </c>
      <c r="F13" s="3">
        <v>4</v>
      </c>
      <c r="G13" s="6">
        <v>2</v>
      </c>
      <c r="H13" s="29"/>
      <c r="I13" s="42">
        <v>0.3</v>
      </c>
      <c r="J13" s="45">
        <v>1.3</v>
      </c>
      <c r="K13" s="45">
        <v>0.15</v>
      </c>
      <c r="L13" s="45">
        <v>0.1</v>
      </c>
      <c r="M13" s="46">
        <v>1.15</v>
      </c>
      <c r="N13" s="95">
        <f>SUM(I13:M13)</f>
        <v>3</v>
      </c>
      <c r="O13" s="28"/>
      <c r="P13" s="23"/>
      <c r="Q13" s="66"/>
    </row>
    <row r="14" spans="1:17" ht="24.75" customHeight="1" outlineLevel="1" thickBot="1" thickTop="1">
      <c r="A14" s="38" t="s">
        <v>22</v>
      </c>
      <c r="B14" s="66" t="s">
        <v>85</v>
      </c>
      <c r="C14" s="38" t="s">
        <v>46</v>
      </c>
      <c r="D14" s="32">
        <f t="shared" si="0"/>
        <v>1</v>
      </c>
      <c r="E14" s="61">
        <v>1</v>
      </c>
      <c r="F14" s="3">
        <v>0</v>
      </c>
      <c r="G14" s="6">
        <v>0</v>
      </c>
      <c r="H14" s="29"/>
      <c r="I14" s="42">
        <v>0.1</v>
      </c>
      <c r="J14" s="45">
        <v>0.02</v>
      </c>
      <c r="K14" s="45"/>
      <c r="L14" s="45"/>
      <c r="M14" s="46"/>
      <c r="N14" s="95">
        <f>SUM(I14:M14)</f>
        <v>0.12000000000000001</v>
      </c>
      <c r="O14" s="28"/>
      <c r="P14" s="23"/>
      <c r="Q14" s="66"/>
    </row>
    <row r="15" spans="1:17" ht="24.75" customHeight="1" outlineLevel="1" thickBot="1" thickTop="1">
      <c r="A15" s="38" t="s">
        <v>22</v>
      </c>
      <c r="B15" s="66" t="s">
        <v>86</v>
      </c>
      <c r="C15" s="38" t="s">
        <v>47</v>
      </c>
      <c r="D15" s="32">
        <f t="shared" si="0"/>
        <v>7</v>
      </c>
      <c r="E15" s="61">
        <v>4</v>
      </c>
      <c r="F15" s="3">
        <v>3</v>
      </c>
      <c r="G15" s="6">
        <v>6</v>
      </c>
      <c r="H15" s="29"/>
      <c r="I15" s="42">
        <v>0.7</v>
      </c>
      <c r="J15" s="45">
        <v>0.54</v>
      </c>
      <c r="K15" s="45">
        <v>1</v>
      </c>
      <c r="L15" s="45">
        <v>1</v>
      </c>
      <c r="M15" s="46">
        <v>1.4</v>
      </c>
      <c r="N15" s="95">
        <f>SUM(I15:M15)</f>
        <v>4.640000000000001</v>
      </c>
      <c r="O15" s="28"/>
      <c r="P15" s="23"/>
      <c r="Q15" s="66"/>
    </row>
    <row r="16" spans="1:17" ht="24.75" customHeight="1" outlineLevel="1" thickBot="1" thickTop="1">
      <c r="A16" s="38" t="s">
        <v>22</v>
      </c>
      <c r="B16" s="66" t="s">
        <v>32</v>
      </c>
      <c r="C16" s="38" t="s">
        <v>48</v>
      </c>
      <c r="D16" s="32">
        <f t="shared" si="0"/>
        <v>3</v>
      </c>
      <c r="E16" s="61">
        <v>2</v>
      </c>
      <c r="F16" s="3">
        <v>1</v>
      </c>
      <c r="G16" s="6">
        <v>0</v>
      </c>
      <c r="H16" s="29"/>
      <c r="I16" s="42">
        <v>0.25</v>
      </c>
      <c r="J16" s="45">
        <v>0.05</v>
      </c>
      <c r="K16" s="45"/>
      <c r="L16" s="45"/>
      <c r="M16" s="46">
        <v>0.3</v>
      </c>
      <c r="N16" s="95">
        <f>SUM(I16:M16)</f>
        <v>0.6</v>
      </c>
      <c r="O16" s="28"/>
      <c r="P16" s="23"/>
      <c r="Q16" s="66" t="s">
        <v>114</v>
      </c>
    </row>
    <row r="17" spans="1:17" ht="24.75" customHeight="1" outlineLevel="1" thickBot="1" thickTop="1">
      <c r="A17" s="38" t="s">
        <v>22</v>
      </c>
      <c r="B17" s="66" t="s">
        <v>87</v>
      </c>
      <c r="C17" s="38" t="s">
        <v>49</v>
      </c>
      <c r="D17" s="32">
        <f t="shared" si="0"/>
        <v>18</v>
      </c>
      <c r="E17" s="61">
        <v>5</v>
      </c>
      <c r="F17" s="3">
        <v>13</v>
      </c>
      <c r="G17" s="6">
        <v>12</v>
      </c>
      <c r="H17" s="29"/>
      <c r="I17" s="42">
        <v>1.383</v>
      </c>
      <c r="J17" s="45">
        <v>2.2159500000000003</v>
      </c>
      <c r="K17" s="45">
        <v>1.45</v>
      </c>
      <c r="L17" s="45">
        <v>0.95</v>
      </c>
      <c r="M17" s="46">
        <v>2.35</v>
      </c>
      <c r="N17" s="95">
        <f>SUM(I17:M17)</f>
        <v>8.34895</v>
      </c>
      <c r="O17" s="28"/>
      <c r="P17" s="23"/>
      <c r="Q17" s="66" t="s">
        <v>114</v>
      </c>
    </row>
    <row r="18" spans="1:17" ht="24" customHeight="1" thickBot="1" thickTop="1">
      <c r="A18" s="69"/>
      <c r="B18" s="113" t="s">
        <v>88</v>
      </c>
      <c r="C18" s="114"/>
      <c r="D18" s="115">
        <f>SUM(D3:D17)</f>
        <v>68</v>
      </c>
      <c r="E18" s="116">
        <f>SUM(E3:E17)</f>
        <v>33</v>
      </c>
      <c r="F18" s="117">
        <f>SUM(F3:F17)</f>
        <v>35</v>
      </c>
      <c r="G18" s="118">
        <f>SUM(G3:G17)</f>
        <v>29</v>
      </c>
      <c r="H18" s="110"/>
      <c r="I18" s="47">
        <f aca="true" t="shared" si="2" ref="I18:N18">SUM(I3:I17)</f>
        <v>4.433</v>
      </c>
      <c r="J18" s="48">
        <f t="shared" si="2"/>
        <v>7.01595</v>
      </c>
      <c r="K18" s="48">
        <f t="shared" si="2"/>
        <v>3.715</v>
      </c>
      <c r="L18" s="48">
        <f t="shared" si="2"/>
        <v>3.375</v>
      </c>
      <c r="M18" s="49">
        <f t="shared" si="2"/>
        <v>8.280000000000001</v>
      </c>
      <c r="N18" s="119">
        <f t="shared" si="2"/>
        <v>26.81895</v>
      </c>
      <c r="O18" s="28"/>
      <c r="P18" s="23"/>
      <c r="Q18" s="78">
        <f>COUNTA(Q3:Q17)</f>
        <v>9</v>
      </c>
    </row>
    <row r="19" spans="1:17" ht="0.75" customHeight="1" thickBot="1" thickTop="1">
      <c r="A19" s="70"/>
      <c r="B19" s="97"/>
      <c r="C19" s="98"/>
      <c r="D19" s="99"/>
      <c r="E19" s="100"/>
      <c r="F19" s="101"/>
      <c r="G19" s="102"/>
      <c r="H19" s="111"/>
      <c r="I19" s="103"/>
      <c r="J19" s="104"/>
      <c r="K19" s="104"/>
      <c r="L19" s="104"/>
      <c r="M19" s="95"/>
      <c r="N19" s="105"/>
      <c r="O19" s="55"/>
      <c r="P19" s="56"/>
      <c r="Q19" s="67"/>
    </row>
    <row r="20" spans="1:18" ht="24.75" customHeight="1" outlineLevel="1" thickBot="1" thickTop="1">
      <c r="A20" s="38" t="s">
        <v>24</v>
      </c>
      <c r="B20" s="66" t="s">
        <v>89</v>
      </c>
      <c r="C20" s="38" t="s">
        <v>24</v>
      </c>
      <c r="D20" s="108">
        <f aca="true" t="shared" si="3" ref="D20:D40">E20+F20</f>
        <v>8</v>
      </c>
      <c r="E20" s="106">
        <v>6</v>
      </c>
      <c r="F20" s="109">
        <v>2</v>
      </c>
      <c r="G20" s="107">
        <v>6</v>
      </c>
      <c r="H20" s="29"/>
      <c r="I20" s="42">
        <v>0.25</v>
      </c>
      <c r="J20" s="45">
        <v>0.83</v>
      </c>
      <c r="K20" s="45">
        <v>2.75</v>
      </c>
      <c r="L20" s="45">
        <v>0.2</v>
      </c>
      <c r="M20" s="46">
        <v>0.3</v>
      </c>
      <c r="N20" s="95">
        <f aca="true" t="shared" si="4" ref="N20:N40">SUM(I20:M20)</f>
        <v>4.33</v>
      </c>
      <c r="O20" s="28"/>
      <c r="P20" s="23"/>
      <c r="Q20" s="66" t="s">
        <v>114</v>
      </c>
      <c r="R20" s="81"/>
    </row>
    <row r="21" spans="1:18" ht="24.75" customHeight="1" outlineLevel="1" thickBot="1" thickTop="1">
      <c r="A21" s="38" t="s">
        <v>23</v>
      </c>
      <c r="B21" s="66" t="s">
        <v>90</v>
      </c>
      <c r="C21" s="38" t="s">
        <v>50</v>
      </c>
      <c r="D21" s="108">
        <f t="shared" si="3"/>
        <v>3</v>
      </c>
      <c r="E21" s="106">
        <v>1</v>
      </c>
      <c r="F21" s="109">
        <v>2</v>
      </c>
      <c r="G21" s="107">
        <v>11</v>
      </c>
      <c r="H21" s="29"/>
      <c r="I21" s="42">
        <v>0.2</v>
      </c>
      <c r="J21" s="45">
        <v>0.09</v>
      </c>
      <c r="K21" s="45">
        <v>1.45</v>
      </c>
      <c r="L21" s="45">
        <v>0.4</v>
      </c>
      <c r="M21" s="143">
        <v>0.95</v>
      </c>
      <c r="N21" s="138">
        <f t="shared" si="4"/>
        <v>3.09</v>
      </c>
      <c r="O21" s="28"/>
      <c r="P21" s="23"/>
      <c r="Q21" s="66" t="s">
        <v>114</v>
      </c>
      <c r="R21" s="81"/>
    </row>
    <row r="22" spans="1:18" ht="24.75" customHeight="1" outlineLevel="1" thickBot="1" thickTop="1">
      <c r="A22" s="38" t="s">
        <v>23</v>
      </c>
      <c r="B22" s="66" t="s">
        <v>91</v>
      </c>
      <c r="C22" s="38" t="s">
        <v>51</v>
      </c>
      <c r="D22" s="108">
        <f t="shared" si="3"/>
        <v>1</v>
      </c>
      <c r="E22" s="106">
        <v>1</v>
      </c>
      <c r="F22" s="109">
        <v>0</v>
      </c>
      <c r="G22" s="107">
        <v>4</v>
      </c>
      <c r="H22" s="29"/>
      <c r="I22" s="42"/>
      <c r="J22" s="45">
        <v>0.03</v>
      </c>
      <c r="K22" s="45">
        <v>0.65</v>
      </c>
      <c r="L22" s="45"/>
      <c r="M22" s="46">
        <v>0.2</v>
      </c>
      <c r="N22" s="95">
        <f t="shared" si="4"/>
        <v>0.8800000000000001</v>
      </c>
      <c r="O22" s="28"/>
      <c r="P22" s="23"/>
      <c r="Q22" s="66"/>
      <c r="R22" s="81"/>
    </row>
    <row r="23" spans="1:18" ht="24.75" customHeight="1" outlineLevel="1" thickBot="1" thickTop="1">
      <c r="A23" s="38" t="s">
        <v>23</v>
      </c>
      <c r="B23" s="66" t="s">
        <v>92</v>
      </c>
      <c r="C23" s="38" t="s">
        <v>52</v>
      </c>
      <c r="D23" s="108">
        <f t="shared" si="3"/>
        <v>1</v>
      </c>
      <c r="E23" s="106">
        <v>1</v>
      </c>
      <c r="F23" s="109">
        <v>0</v>
      </c>
      <c r="G23" s="107">
        <v>7</v>
      </c>
      <c r="H23" s="29"/>
      <c r="I23" s="42">
        <v>0.15</v>
      </c>
      <c r="J23" s="45">
        <v>1</v>
      </c>
      <c r="K23" s="45">
        <v>0.45</v>
      </c>
      <c r="L23" s="45"/>
      <c r="M23" s="46">
        <v>0.2</v>
      </c>
      <c r="N23" s="95">
        <f t="shared" si="4"/>
        <v>1.7999999999999998</v>
      </c>
      <c r="O23" s="28"/>
      <c r="P23" s="23"/>
      <c r="Q23" s="66" t="s">
        <v>114</v>
      </c>
      <c r="R23" s="81"/>
    </row>
    <row r="24" spans="1:18" ht="24.75" customHeight="1" outlineLevel="1" thickBot="1" thickTop="1">
      <c r="A24" s="38" t="s">
        <v>23</v>
      </c>
      <c r="B24" s="66" t="s">
        <v>93</v>
      </c>
      <c r="C24" s="38" t="s">
        <v>53</v>
      </c>
      <c r="D24" s="108">
        <f t="shared" si="3"/>
        <v>3</v>
      </c>
      <c r="E24" s="106">
        <v>2</v>
      </c>
      <c r="F24" s="109">
        <v>1</v>
      </c>
      <c r="G24" s="107">
        <v>7</v>
      </c>
      <c r="H24" s="29"/>
      <c r="I24" s="42">
        <v>0.4</v>
      </c>
      <c r="J24" s="45">
        <v>0.6</v>
      </c>
      <c r="K24" s="45">
        <v>0.4</v>
      </c>
      <c r="L24" s="45">
        <v>0.2</v>
      </c>
      <c r="M24" s="46">
        <v>0.5</v>
      </c>
      <c r="N24" s="95">
        <f t="shared" si="4"/>
        <v>2.0999999999999996</v>
      </c>
      <c r="O24" s="28"/>
      <c r="P24" s="23"/>
      <c r="Q24" s="66"/>
      <c r="R24" s="81"/>
    </row>
    <row r="25" spans="1:18" ht="24.75" customHeight="1" outlineLevel="1" thickBot="1" thickTop="1">
      <c r="A25" s="38" t="s">
        <v>23</v>
      </c>
      <c r="B25" s="66" t="s">
        <v>94</v>
      </c>
      <c r="C25" s="38" t="s">
        <v>54</v>
      </c>
      <c r="D25" s="108">
        <f t="shared" si="3"/>
        <v>2</v>
      </c>
      <c r="E25" s="106">
        <v>1</v>
      </c>
      <c r="F25" s="109">
        <v>1</v>
      </c>
      <c r="G25" s="107">
        <v>0</v>
      </c>
      <c r="H25" s="29"/>
      <c r="I25" s="142">
        <v>0</v>
      </c>
      <c r="J25" s="45">
        <v>0.13</v>
      </c>
      <c r="K25" s="45"/>
      <c r="L25" s="45">
        <v>0.4</v>
      </c>
      <c r="M25" s="46">
        <v>0.1</v>
      </c>
      <c r="N25" s="138">
        <f t="shared" si="4"/>
        <v>0.63</v>
      </c>
      <c r="O25" s="28"/>
      <c r="P25" s="23"/>
      <c r="Q25" s="66" t="s">
        <v>114</v>
      </c>
      <c r="R25" s="81"/>
    </row>
    <row r="26" spans="1:18" ht="24.75" customHeight="1" outlineLevel="1" thickBot="1" thickTop="1">
      <c r="A26" s="38" t="s">
        <v>23</v>
      </c>
      <c r="B26" s="66" t="s">
        <v>95</v>
      </c>
      <c r="C26" s="38" t="s">
        <v>55</v>
      </c>
      <c r="D26" s="137">
        <f t="shared" si="3"/>
        <v>1</v>
      </c>
      <c r="E26" s="106">
        <v>1</v>
      </c>
      <c r="F26" s="136">
        <v>0</v>
      </c>
      <c r="G26" s="107">
        <v>1</v>
      </c>
      <c r="H26" s="29"/>
      <c r="I26" s="42">
        <v>0.1</v>
      </c>
      <c r="J26" s="45">
        <v>0.03</v>
      </c>
      <c r="K26" s="45"/>
      <c r="L26" s="45"/>
      <c r="M26" s="46">
        <v>0.25</v>
      </c>
      <c r="N26" s="138">
        <f t="shared" si="4"/>
        <v>0.38</v>
      </c>
      <c r="O26" s="28"/>
      <c r="P26" s="23"/>
      <c r="Q26" s="66" t="s">
        <v>114</v>
      </c>
      <c r="R26" s="81"/>
    </row>
    <row r="27" spans="1:18" ht="24.75" customHeight="1" outlineLevel="1" thickBot="1" thickTop="1">
      <c r="A27" s="38" t="s">
        <v>28</v>
      </c>
      <c r="B27" s="66" t="s">
        <v>96</v>
      </c>
      <c r="C27" s="38" t="s">
        <v>56</v>
      </c>
      <c r="D27" s="108">
        <f t="shared" si="3"/>
        <v>2</v>
      </c>
      <c r="E27" s="106">
        <v>1</v>
      </c>
      <c r="F27" s="109">
        <v>1</v>
      </c>
      <c r="G27" s="107">
        <v>3</v>
      </c>
      <c r="H27" s="29"/>
      <c r="I27" s="42">
        <v>0.5</v>
      </c>
      <c r="J27" s="45">
        <v>0.045</v>
      </c>
      <c r="K27" s="45"/>
      <c r="L27" s="45"/>
      <c r="M27" s="46">
        <v>0.6</v>
      </c>
      <c r="N27" s="95">
        <f t="shared" si="4"/>
        <v>1.145</v>
      </c>
      <c r="O27" s="28"/>
      <c r="P27" s="23"/>
      <c r="Q27" s="66"/>
      <c r="R27" s="81"/>
    </row>
    <row r="28" spans="1:18" ht="24.75" customHeight="1" outlineLevel="1" thickBot="1" thickTop="1">
      <c r="A28" s="38" t="s">
        <v>28</v>
      </c>
      <c r="B28" s="66" t="s">
        <v>97</v>
      </c>
      <c r="C28" s="38" t="s">
        <v>57</v>
      </c>
      <c r="D28" s="108">
        <f t="shared" si="3"/>
        <v>2</v>
      </c>
      <c r="E28" s="106">
        <v>1</v>
      </c>
      <c r="F28" s="109">
        <v>1</v>
      </c>
      <c r="G28" s="107">
        <v>2</v>
      </c>
      <c r="H28" s="29"/>
      <c r="I28" s="42">
        <v>0.1</v>
      </c>
      <c r="J28" s="45">
        <v>0.53</v>
      </c>
      <c r="K28" s="45"/>
      <c r="L28" s="45">
        <v>0.55</v>
      </c>
      <c r="M28" s="46">
        <v>0.4</v>
      </c>
      <c r="N28" s="95">
        <f t="shared" si="4"/>
        <v>1.58</v>
      </c>
      <c r="O28" s="28"/>
      <c r="P28" s="23"/>
      <c r="Q28" s="66" t="s">
        <v>114</v>
      </c>
      <c r="R28" s="81"/>
    </row>
    <row r="29" spans="1:18" ht="24.75" customHeight="1" outlineLevel="1" thickBot="1" thickTop="1">
      <c r="A29" s="38" t="s">
        <v>27</v>
      </c>
      <c r="B29" s="66" t="s">
        <v>98</v>
      </c>
      <c r="C29" s="38" t="s">
        <v>58</v>
      </c>
      <c r="D29" s="108">
        <f t="shared" si="3"/>
        <v>4</v>
      </c>
      <c r="E29" s="106">
        <v>2</v>
      </c>
      <c r="F29" s="109">
        <v>2</v>
      </c>
      <c r="G29" s="107">
        <v>3</v>
      </c>
      <c r="H29" s="29"/>
      <c r="I29" s="42">
        <v>0.3</v>
      </c>
      <c r="J29" s="45">
        <v>0.23</v>
      </c>
      <c r="K29" s="45">
        <v>0.5</v>
      </c>
      <c r="L29" s="45">
        <v>0.2</v>
      </c>
      <c r="M29" s="46"/>
      <c r="N29" s="95">
        <f t="shared" si="4"/>
        <v>1.23</v>
      </c>
      <c r="O29" s="28"/>
      <c r="P29" s="23"/>
      <c r="Q29" s="66"/>
      <c r="R29" s="81"/>
    </row>
    <row r="30" spans="1:18" ht="24.75" customHeight="1" outlineLevel="1" thickBot="1" thickTop="1">
      <c r="A30" s="38" t="s">
        <v>27</v>
      </c>
      <c r="B30" s="66" t="s">
        <v>198</v>
      </c>
      <c r="C30" s="38" t="s">
        <v>59</v>
      </c>
      <c r="D30" s="137">
        <f t="shared" si="3"/>
        <v>0</v>
      </c>
      <c r="E30" s="139">
        <v>0</v>
      </c>
      <c r="F30" s="109">
        <v>0</v>
      </c>
      <c r="G30" s="107">
        <v>1</v>
      </c>
      <c r="H30" s="29"/>
      <c r="I30" s="42"/>
      <c r="J30" s="45">
        <v>0.03</v>
      </c>
      <c r="K30" s="45">
        <v>0.3</v>
      </c>
      <c r="L30" s="45"/>
      <c r="M30" s="46"/>
      <c r="N30" s="95">
        <f t="shared" si="4"/>
        <v>0.32999999999999996</v>
      </c>
      <c r="O30" s="28"/>
      <c r="P30" s="23"/>
      <c r="Q30" s="66"/>
      <c r="R30" s="81"/>
    </row>
    <row r="31" spans="1:18" ht="24.75" customHeight="1" outlineLevel="1" thickBot="1" thickTop="1">
      <c r="A31" s="38" t="s">
        <v>30</v>
      </c>
      <c r="B31" s="66" t="s">
        <v>99</v>
      </c>
      <c r="C31" s="38" t="s">
        <v>60</v>
      </c>
      <c r="D31" s="108">
        <f t="shared" si="3"/>
        <v>3</v>
      </c>
      <c r="E31" s="106">
        <v>1</v>
      </c>
      <c r="F31" s="109">
        <v>2</v>
      </c>
      <c r="G31" s="107">
        <v>4</v>
      </c>
      <c r="H31" s="29"/>
      <c r="I31" s="42">
        <v>0.1</v>
      </c>
      <c r="J31" s="45">
        <v>0.03</v>
      </c>
      <c r="K31" s="45"/>
      <c r="L31" s="45"/>
      <c r="M31" s="46">
        <v>0.5</v>
      </c>
      <c r="N31" s="95">
        <f t="shared" si="4"/>
        <v>0.63</v>
      </c>
      <c r="O31" s="28"/>
      <c r="P31" s="23"/>
      <c r="Q31" s="66"/>
      <c r="R31" s="81"/>
    </row>
    <row r="32" spans="1:18" ht="24.75" customHeight="1" outlineLevel="1" thickBot="1" thickTop="1">
      <c r="A32" s="38" t="s">
        <v>30</v>
      </c>
      <c r="B32" s="66" t="s">
        <v>100</v>
      </c>
      <c r="C32" s="38" t="s">
        <v>61</v>
      </c>
      <c r="D32" s="108">
        <f t="shared" si="3"/>
        <v>6</v>
      </c>
      <c r="E32" s="106">
        <v>2</v>
      </c>
      <c r="F32" s="109">
        <v>4</v>
      </c>
      <c r="G32" s="107">
        <v>1</v>
      </c>
      <c r="H32" s="29"/>
      <c r="I32" s="42"/>
      <c r="J32" s="45">
        <v>0.06</v>
      </c>
      <c r="K32" s="45">
        <v>0.25</v>
      </c>
      <c r="L32" s="45">
        <v>0.5</v>
      </c>
      <c r="M32" s="46">
        <v>1.75</v>
      </c>
      <c r="N32" s="95">
        <f t="shared" si="4"/>
        <v>2.56</v>
      </c>
      <c r="O32" s="28"/>
      <c r="P32" s="23"/>
      <c r="Q32" s="66" t="s">
        <v>114</v>
      </c>
      <c r="R32" s="81"/>
    </row>
    <row r="33" spans="1:18" ht="24.75" customHeight="1" outlineLevel="1" thickBot="1" thickTop="1">
      <c r="A33" s="38" t="s">
        <v>26</v>
      </c>
      <c r="B33" s="66" t="s">
        <v>101</v>
      </c>
      <c r="C33" s="38" t="s">
        <v>62</v>
      </c>
      <c r="D33" s="108">
        <f t="shared" si="3"/>
        <v>6</v>
      </c>
      <c r="E33" s="106">
        <v>4</v>
      </c>
      <c r="F33" s="109">
        <v>2</v>
      </c>
      <c r="G33" s="107">
        <v>2</v>
      </c>
      <c r="H33" s="29"/>
      <c r="I33" s="42">
        <v>0.6</v>
      </c>
      <c r="J33" s="45">
        <v>0.06</v>
      </c>
      <c r="K33" s="45">
        <v>0.7</v>
      </c>
      <c r="L33" s="45">
        <v>0.8</v>
      </c>
      <c r="M33" s="46">
        <v>0.55</v>
      </c>
      <c r="N33" s="95">
        <f t="shared" si="4"/>
        <v>2.71</v>
      </c>
      <c r="O33" s="28"/>
      <c r="P33" s="23"/>
      <c r="Q33" s="66"/>
      <c r="R33" s="81"/>
    </row>
    <row r="34" spans="1:18" ht="24.75" customHeight="1" outlineLevel="1" thickBot="1" thickTop="1">
      <c r="A34" s="38" t="s">
        <v>26</v>
      </c>
      <c r="B34" s="66" t="s">
        <v>102</v>
      </c>
      <c r="C34" s="38" t="s">
        <v>63</v>
      </c>
      <c r="D34" s="108">
        <f t="shared" si="3"/>
        <v>4</v>
      </c>
      <c r="E34" s="106">
        <v>3</v>
      </c>
      <c r="F34" s="109">
        <v>1</v>
      </c>
      <c r="G34" s="107">
        <v>3</v>
      </c>
      <c r="H34" s="29"/>
      <c r="I34" s="142">
        <v>0.7</v>
      </c>
      <c r="J34" s="144">
        <v>0.23</v>
      </c>
      <c r="K34" s="144"/>
      <c r="L34" s="144">
        <v>0.6</v>
      </c>
      <c r="M34" s="143">
        <v>0.05</v>
      </c>
      <c r="N34" s="138">
        <f t="shared" si="4"/>
        <v>1.5799999999999998</v>
      </c>
      <c r="O34" s="28"/>
      <c r="P34" s="23"/>
      <c r="Q34" s="66" t="s">
        <v>114</v>
      </c>
      <c r="R34" s="81"/>
    </row>
    <row r="35" spans="1:18" ht="24.75" customHeight="1" outlineLevel="1" thickBot="1" thickTop="1">
      <c r="A35" s="38" t="s">
        <v>33</v>
      </c>
      <c r="B35" s="66" t="s">
        <v>199</v>
      </c>
      <c r="C35" s="38" t="s">
        <v>64</v>
      </c>
      <c r="D35" s="108">
        <f t="shared" si="3"/>
        <v>2</v>
      </c>
      <c r="E35" s="106">
        <v>1</v>
      </c>
      <c r="F35" s="109">
        <v>1</v>
      </c>
      <c r="G35" s="107">
        <v>0</v>
      </c>
      <c r="H35" s="29"/>
      <c r="I35" s="42"/>
      <c r="J35" s="45"/>
      <c r="K35" s="45">
        <v>0.1</v>
      </c>
      <c r="L35" s="45">
        <v>0</v>
      </c>
      <c r="M35" s="46">
        <v>0.4</v>
      </c>
      <c r="N35" s="95">
        <f t="shared" si="4"/>
        <v>0.5</v>
      </c>
      <c r="O35" s="28"/>
      <c r="P35" s="23"/>
      <c r="Q35" s="66" t="s">
        <v>114</v>
      </c>
      <c r="R35" s="81"/>
    </row>
    <row r="36" spans="1:18" ht="22.5" customHeight="1" outlineLevel="1" thickBot="1" thickTop="1">
      <c r="A36" s="39"/>
      <c r="B36" s="66" t="s">
        <v>200</v>
      </c>
      <c r="C36" s="38" t="s">
        <v>65</v>
      </c>
      <c r="D36" s="108">
        <f t="shared" si="3"/>
        <v>1</v>
      </c>
      <c r="E36" s="106">
        <v>1</v>
      </c>
      <c r="F36" s="109">
        <v>0</v>
      </c>
      <c r="G36" s="107">
        <v>0</v>
      </c>
      <c r="H36" s="29"/>
      <c r="I36" s="42"/>
      <c r="J36" s="45"/>
      <c r="K36" s="45"/>
      <c r="L36" s="45">
        <v>0.15</v>
      </c>
      <c r="M36" s="46">
        <v>0.15</v>
      </c>
      <c r="N36" s="95">
        <f t="shared" si="4"/>
        <v>0.3</v>
      </c>
      <c r="O36" s="28"/>
      <c r="P36" s="23"/>
      <c r="Q36" s="66" t="s">
        <v>114</v>
      </c>
      <c r="R36" s="81"/>
    </row>
    <row r="37" spans="1:18" ht="24.75" customHeight="1" outlineLevel="1" thickBot="1" thickTop="1">
      <c r="A37" s="38" t="s">
        <v>31</v>
      </c>
      <c r="B37" s="66" t="s">
        <v>103</v>
      </c>
      <c r="C37" s="38" t="s">
        <v>66</v>
      </c>
      <c r="D37" s="108">
        <f t="shared" si="3"/>
        <v>1</v>
      </c>
      <c r="E37" s="106">
        <v>1</v>
      </c>
      <c r="F37" s="109">
        <v>0</v>
      </c>
      <c r="G37" s="107">
        <v>0</v>
      </c>
      <c r="H37" s="29"/>
      <c r="I37" s="42"/>
      <c r="J37" s="45">
        <v>0.02</v>
      </c>
      <c r="K37" s="45"/>
      <c r="L37" s="45"/>
      <c r="M37" s="46">
        <v>0.1</v>
      </c>
      <c r="N37" s="95">
        <f t="shared" si="4"/>
        <v>0.12000000000000001</v>
      </c>
      <c r="O37" s="28"/>
      <c r="P37" s="23"/>
      <c r="Q37" s="66" t="s">
        <v>114</v>
      </c>
      <c r="R37" s="81"/>
    </row>
    <row r="38" spans="1:18" ht="24.75" customHeight="1" outlineLevel="1" thickBot="1" thickTop="1">
      <c r="A38" s="38" t="s">
        <v>195</v>
      </c>
      <c r="B38" s="66" t="s">
        <v>104</v>
      </c>
      <c r="C38" s="38" t="s">
        <v>67</v>
      </c>
      <c r="D38" s="108">
        <f t="shared" si="3"/>
        <v>2</v>
      </c>
      <c r="E38" s="106">
        <v>1</v>
      </c>
      <c r="F38" s="109">
        <v>1</v>
      </c>
      <c r="G38" s="107">
        <v>3</v>
      </c>
      <c r="H38" s="29"/>
      <c r="I38" s="42"/>
      <c r="J38" s="45">
        <v>0.12</v>
      </c>
      <c r="K38" s="45"/>
      <c r="L38" s="45"/>
      <c r="M38" s="46">
        <v>0.5</v>
      </c>
      <c r="N38" s="95">
        <f t="shared" si="4"/>
        <v>0.62</v>
      </c>
      <c r="O38" s="28"/>
      <c r="P38" s="23"/>
      <c r="Q38" s="66"/>
      <c r="R38" s="81"/>
    </row>
    <row r="39" spans="1:18" ht="24.75" customHeight="1" outlineLevel="1" thickBot="1" thickTop="1">
      <c r="A39" s="38" t="s">
        <v>29</v>
      </c>
      <c r="B39" s="66" t="s">
        <v>105</v>
      </c>
      <c r="C39" s="38" t="s">
        <v>68</v>
      </c>
      <c r="D39" s="108">
        <f t="shared" si="3"/>
        <v>3</v>
      </c>
      <c r="E39" s="106">
        <v>1</v>
      </c>
      <c r="F39" s="109">
        <v>2</v>
      </c>
      <c r="G39" s="107">
        <v>3</v>
      </c>
      <c r="H39" s="29"/>
      <c r="I39" s="42"/>
      <c r="J39" s="45">
        <v>0.03</v>
      </c>
      <c r="K39" s="45"/>
      <c r="L39" s="45">
        <v>0.4</v>
      </c>
      <c r="M39" s="46">
        <v>0.6</v>
      </c>
      <c r="N39" s="95">
        <f t="shared" si="4"/>
        <v>1.03</v>
      </c>
      <c r="O39" s="28"/>
      <c r="P39" s="23"/>
      <c r="Q39" s="66"/>
      <c r="R39" s="81"/>
    </row>
    <row r="40" spans="1:18" ht="28.5" customHeight="1" outlineLevel="1" thickBot="1" thickTop="1">
      <c r="A40" s="38" t="s">
        <v>25</v>
      </c>
      <c r="B40" s="66" t="s">
        <v>111</v>
      </c>
      <c r="C40" s="38" t="s">
        <v>69</v>
      </c>
      <c r="D40" s="108">
        <f t="shared" si="3"/>
        <v>2</v>
      </c>
      <c r="E40" s="106">
        <v>1</v>
      </c>
      <c r="F40" s="109">
        <v>1</v>
      </c>
      <c r="G40" s="107">
        <v>2</v>
      </c>
      <c r="H40" s="29"/>
      <c r="I40" s="42">
        <v>0.1</v>
      </c>
      <c r="J40" s="45">
        <v>0.03</v>
      </c>
      <c r="K40" s="45"/>
      <c r="L40" s="45"/>
      <c r="M40" s="46">
        <v>0.25</v>
      </c>
      <c r="N40" s="95">
        <f t="shared" si="4"/>
        <v>0.38</v>
      </c>
      <c r="O40" s="28"/>
      <c r="P40" s="23"/>
      <c r="Q40" s="66"/>
      <c r="R40" s="81"/>
    </row>
    <row r="41" spans="1:17" ht="24.75" customHeight="1" thickBot="1" thickTop="1">
      <c r="A41" s="71"/>
      <c r="B41" s="37" t="s">
        <v>71</v>
      </c>
      <c r="C41" s="120"/>
      <c r="D41" s="121">
        <f>SUM(D20:D40)</f>
        <v>57</v>
      </c>
      <c r="E41" s="122">
        <f>SUM(E20:E40)</f>
        <v>33</v>
      </c>
      <c r="F41" s="123">
        <f>SUM(F20:F40)</f>
        <v>24</v>
      </c>
      <c r="G41" s="124">
        <f>SUM(G20:G40)</f>
        <v>63</v>
      </c>
      <c r="H41" s="112"/>
      <c r="I41" s="43">
        <f aca="true" t="shared" si="5" ref="I41:N41">SUM(I20:I40)</f>
        <v>3.5000000000000004</v>
      </c>
      <c r="J41" s="41">
        <f t="shared" si="5"/>
        <v>4.124999999999999</v>
      </c>
      <c r="K41" s="41">
        <f t="shared" si="5"/>
        <v>7.550000000000001</v>
      </c>
      <c r="L41" s="41">
        <f t="shared" si="5"/>
        <v>4.4</v>
      </c>
      <c r="M41" s="44">
        <f t="shared" si="5"/>
        <v>8.35</v>
      </c>
      <c r="N41" s="125">
        <f t="shared" si="5"/>
        <v>27.925</v>
      </c>
      <c r="O41" s="28"/>
      <c r="P41" s="23"/>
      <c r="Q41" s="37">
        <f>COUNTA(Q20:Q40)</f>
        <v>11</v>
      </c>
    </row>
    <row r="42" spans="1:17" ht="24.75" customHeight="1" thickBot="1" thickTop="1">
      <c r="A42" s="72"/>
      <c r="B42" s="68" t="s">
        <v>72</v>
      </c>
      <c r="C42" s="126"/>
      <c r="D42" s="127">
        <f>D41+D18</f>
        <v>125</v>
      </c>
      <c r="E42" s="128">
        <f>E41+E18</f>
        <v>66</v>
      </c>
      <c r="F42" s="129">
        <f>F41+F18</f>
        <v>59</v>
      </c>
      <c r="G42" s="130">
        <f>G41+G18</f>
        <v>92</v>
      </c>
      <c r="H42" s="112"/>
      <c r="I42" s="131">
        <f aca="true" t="shared" si="6" ref="I42:N42">I41+I18</f>
        <v>7.933</v>
      </c>
      <c r="J42" s="132">
        <f t="shared" si="6"/>
        <v>11.14095</v>
      </c>
      <c r="K42" s="132">
        <f t="shared" si="6"/>
        <v>11.265</v>
      </c>
      <c r="L42" s="132">
        <f t="shared" si="6"/>
        <v>7.775</v>
      </c>
      <c r="M42" s="133">
        <f t="shared" si="6"/>
        <v>16.630000000000003</v>
      </c>
      <c r="N42" s="134">
        <f t="shared" si="6"/>
        <v>54.74395</v>
      </c>
      <c r="O42" s="28"/>
      <c r="P42" s="23"/>
      <c r="Q42" s="68">
        <f>Q41+Q18</f>
        <v>20</v>
      </c>
    </row>
    <row r="43" spans="1:17" ht="18.75" customHeight="1" thickBot="1" thickTop="1">
      <c r="A43" s="153" t="s">
        <v>203</v>
      </c>
      <c r="B43" s="153"/>
      <c r="D43" s="33"/>
      <c r="E43" s="34"/>
      <c r="F43" s="34"/>
      <c r="G43" s="35"/>
      <c r="H43" s="36"/>
      <c r="I43" s="30"/>
      <c r="J43" s="30"/>
      <c r="K43" s="30"/>
      <c r="L43" s="30"/>
      <c r="M43" s="30"/>
      <c r="N43" s="30"/>
      <c r="O43" s="31"/>
      <c r="P43" s="24"/>
      <c r="Q43" s="79">
        <f>COUNTA(N20:N40,N3:N17)</f>
        <v>36</v>
      </c>
    </row>
    <row r="45" ht="12.75">
      <c r="E45" s="53"/>
    </row>
    <row r="46" spans="4:9" ht="43.5" customHeight="1">
      <c r="D46" s="52"/>
      <c r="E46"/>
      <c r="F46"/>
      <c r="G46" s="16"/>
      <c r="H46"/>
      <c r="I46" s="16"/>
    </row>
    <row r="47" spans="4:9" ht="12.75">
      <c r="D47"/>
      <c r="E47"/>
      <c r="F47"/>
      <c r="G47"/>
      <c r="H47"/>
      <c r="I47" s="16"/>
    </row>
    <row r="48" spans="4:8" ht="39" customHeight="1">
      <c r="D48"/>
      <c r="E48"/>
      <c r="F48"/>
      <c r="G48"/>
      <c r="H48"/>
    </row>
    <row r="49" spans="4:9" ht="26.25" customHeight="1">
      <c r="D49"/>
      <c r="E49"/>
      <c r="F49"/>
      <c r="G49"/>
      <c r="H49"/>
      <c r="I49" s="40"/>
    </row>
    <row r="50" spans="4:8" ht="12.75">
      <c r="D50"/>
      <c r="E50"/>
      <c r="F50"/>
      <c r="G50"/>
      <c r="H50"/>
    </row>
    <row r="51" spans="4:8" ht="16.5" customHeight="1">
      <c r="D51"/>
      <c r="E51"/>
      <c r="F51"/>
      <c r="G51"/>
      <c r="H51"/>
    </row>
    <row r="52" ht="15.75" customHeight="1"/>
    <row r="53" ht="15.75" customHeight="1"/>
  </sheetData>
  <sheetProtection/>
  <autoFilter ref="A2:Q42"/>
  <mergeCells count="3">
    <mergeCell ref="A43:B43"/>
    <mergeCell ref="D1:G1"/>
    <mergeCell ref="I1:N1"/>
  </mergeCells>
  <printOptions horizontalCentered="1"/>
  <pageMargins left="0.32" right="0.24" top="0.83" bottom="0.48" header="0.4" footer="0.32"/>
  <pageSetup horizontalDpi="600" verticalDpi="600" orientation="portrait" scale="60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0" zoomScaleNormal="85" zoomScaleSheetLayoutView="50" workbookViewId="0" topLeftCell="A12">
      <selection activeCell="Q58" sqref="Q58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4" customWidth="1"/>
    <col min="4" max="5" width="4.421875" style="4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50"/>
      <c r="B1" s="50"/>
      <c r="C1" s="159"/>
      <c r="D1" s="159"/>
      <c r="E1" s="160"/>
    </row>
    <row r="2" spans="1:5" ht="90" customHeight="1" thickBot="1">
      <c r="A2" s="51" t="s">
        <v>34</v>
      </c>
      <c r="B2" s="51" t="s">
        <v>34</v>
      </c>
      <c r="C2" s="2" t="s">
        <v>5</v>
      </c>
      <c r="D2" s="2" t="s">
        <v>4</v>
      </c>
      <c r="E2" s="5" t="s">
        <v>3</v>
      </c>
    </row>
    <row r="3" spans="1:5" ht="34.5" customHeight="1" outlineLevel="1" thickBot="1" thickTop="1">
      <c r="A3" s="38" t="str">
        <f>'M&amp;O Core &amp; In-Kind - Authors'!B21</f>
        <v>RWTH Aachen (Christopher Wiebusch) </v>
      </c>
      <c r="B3" s="38" t="s">
        <v>50</v>
      </c>
      <c r="C3" s="3">
        <f>'M&amp;O Core &amp; In-Kind - Authors'!E21</f>
        <v>1</v>
      </c>
      <c r="D3" s="3">
        <f>'M&amp;O Core &amp; In-Kind - Authors'!F21</f>
        <v>2</v>
      </c>
      <c r="E3" s="54">
        <f>'M&amp;O Core &amp; In-Kind - Authors'!G21</f>
        <v>11</v>
      </c>
    </row>
    <row r="4" spans="1:5" ht="34.5" customHeight="1" outlineLevel="1" thickBot="1" thickTop="1">
      <c r="A4" s="38" t="str">
        <f>'M&amp;O Core &amp; In-Kind - Authors'!B3</f>
        <v>University of  Alabama (Dawn Williams)</v>
      </c>
      <c r="B4" s="38" t="s">
        <v>35</v>
      </c>
      <c r="C4" s="3">
        <f>'M&amp;O Core &amp; In-Kind - Authors'!E3</f>
        <v>2</v>
      </c>
      <c r="D4" s="3">
        <f>'M&amp;O Core &amp; In-Kind - Authors'!F3</f>
        <v>1</v>
      </c>
      <c r="E4" s="54">
        <f>'M&amp;O Core &amp; In-Kind - Authors'!G3</f>
        <v>2</v>
      </c>
    </row>
    <row r="5" spans="1:5" ht="34.5" customHeight="1" outlineLevel="1" thickBot="1" thickTop="1">
      <c r="A5" s="38" t="str">
        <f>'M&amp;O Core &amp; In-Kind - Authors'!B4</f>
        <v>University of  Alaska (Katherine Rawlins)</v>
      </c>
      <c r="B5" s="38" t="s">
        <v>36</v>
      </c>
      <c r="C5" s="3">
        <f>'M&amp;O Core &amp; In-Kind - Authors'!E4</f>
        <v>1</v>
      </c>
      <c r="D5" s="3">
        <f>'M&amp;O Core &amp; In-Kind - Authors'!F4</f>
        <v>0</v>
      </c>
      <c r="E5" s="54">
        <f>'M&amp;O Core &amp; In-Kind - Authors'!G4</f>
        <v>0</v>
      </c>
    </row>
    <row r="6" spans="1:5" ht="34.5" customHeight="1" outlineLevel="1" thickBot="1" thickTop="1">
      <c r="A6" s="38" t="str">
        <f>'M&amp;O Core &amp; In-Kind - Authors'!B35</f>
        <v>University of Alberta (Darren, Grant) </v>
      </c>
      <c r="B6" s="39" t="s">
        <v>64</v>
      </c>
      <c r="C6" s="3">
        <f>'M&amp;O Core &amp; In-Kind - Authors'!E35</f>
        <v>1</v>
      </c>
      <c r="D6" s="3">
        <f>'M&amp;O Core &amp; In-Kind - Authors'!F35</f>
        <v>1</v>
      </c>
      <c r="E6" s="54">
        <f>'M&amp;O Core &amp; In-Kind - Authors'!G35</f>
        <v>0</v>
      </c>
    </row>
    <row r="7" spans="1:5" ht="34.5" customHeight="1" outlineLevel="1" thickBot="1" thickTop="1">
      <c r="A7" s="38" t="str">
        <f>'M&amp;O Core &amp; In-Kind - Authors'!B36</f>
        <v>University of the West Indies, Barbados (Suruj Seunarine) </v>
      </c>
      <c r="B7" s="39" t="s">
        <v>65</v>
      </c>
      <c r="C7" s="3">
        <f>'M&amp;O Core &amp; In-Kind - Authors'!E36</f>
        <v>1</v>
      </c>
      <c r="D7" s="3">
        <f>'M&amp;O Core &amp; In-Kind - Authors'!F36</f>
        <v>0</v>
      </c>
      <c r="E7" s="54">
        <f>'M&amp;O Core &amp; In-Kind - Authors'!G36</f>
        <v>0</v>
      </c>
    </row>
    <row r="8" spans="1:5" ht="34.5" customHeight="1" outlineLevel="1" thickBot="1" thickTop="1">
      <c r="A8" s="38" t="str">
        <f>'M&amp;O Core &amp; In-Kind - Authors'!B26</f>
        <v>Universität Bochum (Julia Becker)</v>
      </c>
      <c r="B8" s="39" t="s">
        <v>55</v>
      </c>
      <c r="C8" s="3">
        <f>'M&amp;O Core &amp; In-Kind - Authors'!E26</f>
        <v>1</v>
      </c>
      <c r="D8" s="3">
        <f>'M&amp;O Core &amp; In-Kind - Authors'!F26</f>
        <v>0</v>
      </c>
      <c r="E8" s="54">
        <f>'M&amp;O Core &amp; In-Kind - Authors'!G26</f>
        <v>1</v>
      </c>
    </row>
    <row r="9" spans="1:5" ht="34.5" customHeight="1" outlineLevel="1" thickBot="1" thickTop="1">
      <c r="A9" s="38" t="str">
        <f>'M&amp;O Core &amp; In-Kind - Authors'!B28</f>
        <v>Universität Bonn (Marek Kowalski)</v>
      </c>
      <c r="B9" s="39" t="s">
        <v>57</v>
      </c>
      <c r="C9" s="3">
        <f>'M&amp;O Core &amp; In-Kind - Authors'!E28</f>
        <v>1</v>
      </c>
      <c r="D9" s="3">
        <f>'M&amp;O Core &amp; In-Kind - Authors'!F28</f>
        <v>1</v>
      </c>
      <c r="E9" s="54">
        <f>'M&amp;O Core &amp; In-Kind - Authors'!G28</f>
        <v>2</v>
      </c>
    </row>
    <row r="10" spans="1:5" ht="34.5" customHeight="1" outlineLevel="1" thickBot="1" thickTop="1">
      <c r="A10" s="38" t="str">
        <f>'M&amp;O Core &amp; In-Kind - Authors'!B38</f>
        <v>University of Canterbury (Jenni Adams)</v>
      </c>
      <c r="B10" s="38" t="s">
        <v>67</v>
      </c>
      <c r="C10" s="3">
        <f>'M&amp;O Core &amp; In-Kind - Authors'!E38</f>
        <v>1</v>
      </c>
      <c r="D10" s="3">
        <f>'M&amp;O Core &amp; In-Kind - Authors'!F38</f>
        <v>1</v>
      </c>
      <c r="E10" s="54">
        <f>'M&amp;O Core &amp; In-Kind - Authors'!G38</f>
        <v>3</v>
      </c>
    </row>
    <row r="11" spans="1:5" ht="34.5" customHeight="1" outlineLevel="1" thickBot="1" thickTop="1">
      <c r="A11" s="38" t="str">
        <f>'M&amp;O Core &amp; In-Kind - Authors'!B39</f>
        <v>Chiba University (Shigeru Yoshida) </v>
      </c>
      <c r="B11" s="38" t="s">
        <v>68</v>
      </c>
      <c r="C11" s="3">
        <f>'M&amp;O Core &amp; In-Kind - Authors'!E39</f>
        <v>1</v>
      </c>
      <c r="D11" s="3">
        <f>'M&amp;O Core &amp; In-Kind - Authors'!F39</f>
        <v>2</v>
      </c>
      <c r="E11" s="54">
        <f>'M&amp;O Core &amp; In-Kind - Authors'!G39</f>
        <v>3</v>
      </c>
    </row>
    <row r="12" spans="1:5" ht="34.5" customHeight="1" outlineLevel="1" thickBot="1" thickTop="1">
      <c r="A12" s="38" t="str">
        <f>'M&amp;O Core &amp; In-Kind - Authors'!B5</f>
        <v>Clark Atlanta (George Japaridze) </v>
      </c>
      <c r="B12" s="38" t="s">
        <v>37</v>
      </c>
      <c r="C12" s="3">
        <f>'M&amp;O Core &amp; In-Kind - Authors'!E5</f>
        <v>1</v>
      </c>
      <c r="D12" s="3">
        <f>'M&amp;O Core &amp; In-Kind - Authors'!F5</f>
        <v>0</v>
      </c>
      <c r="E12" s="54">
        <f>'M&amp;O Core &amp; In-Kind - Authors'!G5</f>
        <v>0</v>
      </c>
    </row>
    <row r="13" spans="1:5" ht="34.5" customHeight="1" outlineLevel="1" thickBot="1" thickTop="1">
      <c r="A13" s="38" t="str">
        <f>'M&amp;O Core &amp; In-Kind - Authors'!B13</f>
        <v>University of Delaware (Paul Evenson, acting for T. Gaisser)</v>
      </c>
      <c r="B13" s="38" t="s">
        <v>45</v>
      </c>
      <c r="C13" s="3">
        <f>'M&amp;O Core &amp; In-Kind - Authors'!E13</f>
        <v>4</v>
      </c>
      <c r="D13" s="3">
        <f>'M&amp;O Core &amp; In-Kind - Authors'!F13</f>
        <v>4</v>
      </c>
      <c r="E13" s="54">
        <f>'M&amp;O Core &amp; In-Kind - Authors'!G13</f>
        <v>2</v>
      </c>
    </row>
    <row r="14" spans="1:5" ht="34.5" customHeight="1" outlineLevel="1" thickBot="1" thickTop="1">
      <c r="A14" s="38" t="str">
        <f>'M&amp;O Core &amp; In-Kind - Authors'!B20</f>
        <v>DESY-Zeuthen (Christian Spiering) </v>
      </c>
      <c r="B14" s="38" t="s">
        <v>24</v>
      </c>
      <c r="C14" s="3">
        <f>'M&amp;O Core &amp; In-Kind - Authors'!E20</f>
        <v>6</v>
      </c>
      <c r="D14" s="3">
        <f>'M&amp;O Core &amp; In-Kind - Authors'!F20</f>
        <v>2</v>
      </c>
      <c r="E14" s="54">
        <f>'M&amp;O Core &amp; In-Kind - Authors'!G20</f>
        <v>6</v>
      </c>
    </row>
    <row r="15" spans="1:5" ht="34.5" customHeight="1" outlineLevel="1" thickBot="1" thickTop="1">
      <c r="A15" s="38" t="str">
        <f>'M&amp;O Core &amp; In-Kind - Authors'!B22</f>
        <v>Universität Dortmund (Wolfgang Rhode) </v>
      </c>
      <c r="B15" s="38" t="s">
        <v>51</v>
      </c>
      <c r="C15" s="3">
        <f>'M&amp;O Core &amp; In-Kind - Authors'!E22</f>
        <v>1</v>
      </c>
      <c r="D15" s="3">
        <f>'M&amp;O Core &amp; In-Kind - Authors'!F22</f>
        <v>0</v>
      </c>
      <c r="E15" s="54">
        <f>'M&amp;O Core &amp; In-Kind - Authors'!G22</f>
        <v>4</v>
      </c>
    </row>
    <row r="16" spans="1:5" ht="34.5" customHeight="1" outlineLevel="1" thickBot="1" thickTop="1">
      <c r="A16" s="38" t="str">
        <f>'M&amp;O Core &amp; In-Kind - Authors'!B31</f>
        <v>University of Gent (Dirk Ryckbosch) </v>
      </c>
      <c r="B16" s="38" t="s">
        <v>60</v>
      </c>
      <c r="C16" s="3">
        <f>'M&amp;O Core &amp; In-Kind - Authors'!E31</f>
        <v>1</v>
      </c>
      <c r="D16" s="3">
        <f>'M&amp;O Core &amp; In-Kind - Authors'!F31</f>
        <v>2</v>
      </c>
      <c r="E16" s="54">
        <f>'M&amp;O Core &amp; In-Kind - Authors'!G31</f>
        <v>4</v>
      </c>
    </row>
    <row r="17" spans="1:5" ht="34.5" customHeight="1" outlineLevel="1" thickBot="1" thickTop="1">
      <c r="A17" s="38" t="str">
        <f>'M&amp;O Core &amp; In-Kind - Authors'!B6</f>
        <v>Georgia Tech (Ignacio Taboada) </v>
      </c>
      <c r="B17" s="38" t="s">
        <v>38</v>
      </c>
      <c r="C17" s="3">
        <f>'M&amp;O Core &amp; In-Kind - Authors'!E6</f>
        <v>1</v>
      </c>
      <c r="D17" s="3">
        <f>'M&amp;O Core &amp; In-Kind - Authors'!F6</f>
        <v>1</v>
      </c>
      <c r="E17" s="54">
        <f>'M&amp;O Core &amp; In-Kind - Authors'!G6</f>
        <v>1</v>
      </c>
    </row>
    <row r="18" spans="1:5" ht="34.5" customHeight="1" outlineLevel="1" thickBot="1" thickTop="1">
      <c r="A18" s="38" t="str">
        <f>'M&amp;O Core &amp; In-Kind - Authors'!B27</f>
        <v>MPI Heidelberg (Elisa Resconi)</v>
      </c>
      <c r="B18" s="38" t="s">
        <v>56</v>
      </c>
      <c r="C18" s="3">
        <f>'M&amp;O Core &amp; In-Kind - Authors'!E27</f>
        <v>1</v>
      </c>
      <c r="D18" s="3">
        <f>'M&amp;O Core &amp; In-Kind - Authors'!F27</f>
        <v>1</v>
      </c>
      <c r="E18" s="54">
        <f>'M&amp;O Core &amp; In-Kind - Authors'!G27</f>
        <v>3</v>
      </c>
    </row>
    <row r="19" spans="1:5" ht="34.5" customHeight="1" outlineLevel="1" thickBot="1" thickTop="1">
      <c r="A19" s="38" t="str">
        <f>'M&amp;O Core &amp; In-Kind - Authors'!B25</f>
        <v>Humboldt Universität Berlin (Hermann Kolanoski)</v>
      </c>
      <c r="B19" s="38" t="s">
        <v>54</v>
      </c>
      <c r="C19" s="3">
        <f>'M&amp;O Core &amp; In-Kind - Authors'!E25</f>
        <v>1</v>
      </c>
      <c r="D19" s="3">
        <f>'M&amp;O Core &amp; In-Kind - Authors'!F25</f>
        <v>1</v>
      </c>
      <c r="E19" s="54">
        <f>'M&amp;O Core &amp; In-Kind - Authors'!G25</f>
        <v>0</v>
      </c>
    </row>
    <row r="20" spans="1:5" ht="34.5" customHeight="1" outlineLevel="1" thickBot="1" thickTop="1">
      <c r="A20" s="38" t="str">
        <f>'M&amp;O Core &amp; In-Kind - Authors'!B14</f>
        <v>University of Kansas (Dave Besson)</v>
      </c>
      <c r="B20" s="38" t="s">
        <v>46</v>
      </c>
      <c r="C20" s="3">
        <f>'M&amp;O Core &amp; In-Kind - Authors'!E14</f>
        <v>1</v>
      </c>
      <c r="D20" s="3">
        <f>'M&amp;O Core &amp; In-Kind - Authors'!F14</f>
        <v>0</v>
      </c>
      <c r="E20" s="54">
        <f>'M&amp;O Core &amp; In-Kind - Authors'!G14</f>
        <v>0</v>
      </c>
    </row>
    <row r="21" spans="1:5" ht="34.5" customHeight="1" outlineLevel="1" thickBot="1" thickTop="1">
      <c r="A21" s="38" t="str">
        <f>'M&amp;O Core &amp; In-Kind - Authors'!B40</f>
        <v>Ecole Polytechnique Federale de Lausanne (Mathieu Ribordy)</v>
      </c>
      <c r="B21" s="38" t="s">
        <v>69</v>
      </c>
      <c r="C21" s="3">
        <f>'M&amp;O Core &amp; In-Kind - Authors'!E40</f>
        <v>1</v>
      </c>
      <c r="D21" s="3">
        <f>'M&amp;O Core &amp; In-Kind - Authors'!F40</f>
        <v>1</v>
      </c>
      <c r="E21" s="54">
        <f>'M&amp;O Core &amp; In-Kind - Authors'!G40</f>
        <v>2</v>
      </c>
    </row>
    <row r="22" spans="1:5" ht="34.5" customHeight="1" outlineLevel="1" thickBot="1" thickTop="1">
      <c r="A22" s="38" t="str">
        <f>'M&amp;O Core &amp; In-Kind - Authors'!B7</f>
        <v>LBNL (Spencer Klein)</v>
      </c>
      <c r="B22" s="38" t="s">
        <v>39</v>
      </c>
      <c r="C22" s="3">
        <f>'M&amp;O Core &amp; In-Kind - Authors'!E7</f>
        <v>3</v>
      </c>
      <c r="D22" s="3">
        <f>'M&amp;O Core &amp; In-Kind - Authors'!F7</f>
        <v>4</v>
      </c>
      <c r="E22" s="54">
        <f>'M&amp;O Core &amp; In-Kind - Authors'!G7</f>
        <v>1</v>
      </c>
    </row>
    <row r="23" spans="1:5" ht="34.5" customHeight="1" outlineLevel="1" thickBot="1" thickTop="1">
      <c r="A23" s="38" t="str">
        <f>'M&amp;O Core &amp; In-Kind - Authors'!B29</f>
        <v>Universite Libre de Bruxelles (Daniel Bertrand) </v>
      </c>
      <c r="B23" s="38" t="s">
        <v>58</v>
      </c>
      <c r="C23" s="3">
        <f>'M&amp;O Core &amp; In-Kind - Authors'!E29</f>
        <v>2</v>
      </c>
      <c r="D23" s="3">
        <f>'M&amp;O Core &amp; In-Kind - Authors'!F29</f>
        <v>2</v>
      </c>
      <c r="E23" s="54">
        <f>'M&amp;O Core &amp; In-Kind - Authors'!G29</f>
        <v>3</v>
      </c>
    </row>
    <row r="24" spans="1:5" ht="34.5" customHeight="1" outlineLevel="1" thickBot="1" thickTop="1">
      <c r="A24" s="38" t="str">
        <f>'M&amp;O Core &amp; In-Kind - Authors'!B23</f>
        <v>Universität Mainz (Lutz Köpke) </v>
      </c>
      <c r="B24" s="38" t="s">
        <v>52</v>
      </c>
      <c r="C24" s="3">
        <f>'M&amp;O Core &amp; In-Kind - Authors'!E23</f>
        <v>1</v>
      </c>
      <c r="D24" s="3">
        <f>'M&amp;O Core &amp; In-Kind - Authors'!F23</f>
        <v>0</v>
      </c>
      <c r="E24" s="54">
        <f>'M&amp;O Core &amp; In-Kind - Authors'!G23</f>
        <v>7</v>
      </c>
    </row>
    <row r="25" spans="1:5" ht="33.75" customHeight="1" outlineLevel="1" thickBot="1" thickTop="1">
      <c r="A25" s="38" t="str">
        <f>'M&amp;O Core &amp; In-Kind - Authors'!B15</f>
        <v>University of Maryland (Greg Sullivan)</v>
      </c>
      <c r="B25" s="38" t="s">
        <v>47</v>
      </c>
      <c r="C25" s="3">
        <f>'M&amp;O Core &amp; In-Kind - Authors'!E15</f>
        <v>4</v>
      </c>
      <c r="D25" s="3">
        <f>'M&amp;O Core &amp; In-Kind - Authors'!F15</f>
        <v>3</v>
      </c>
      <c r="E25" s="54">
        <f>'M&amp;O Core &amp; In-Kind - Authors'!G15</f>
        <v>6</v>
      </c>
    </row>
    <row r="26" spans="1:17" ht="34.5" customHeight="1" outlineLevel="1" thickBot="1" thickTop="1">
      <c r="A26" s="38" t="str">
        <f>'M&amp;O Core &amp; In-Kind - Authors'!B30</f>
        <v>Universite de Mons (Evelyne Daubie) </v>
      </c>
      <c r="B26" s="38" t="s">
        <v>59</v>
      </c>
      <c r="C26" s="3">
        <f>'M&amp;O Core &amp; In-Kind - Authors'!E30</f>
        <v>0</v>
      </c>
      <c r="D26" s="3">
        <f>'M&amp;O Core &amp; In-Kind - Authors'!F30</f>
        <v>0</v>
      </c>
      <c r="E26" s="54">
        <f>'M&amp;O Core &amp; In-Kind - Authors'!G30</f>
        <v>1</v>
      </c>
      <c r="I26" s="162" t="s">
        <v>112</v>
      </c>
      <c r="J26" s="163"/>
      <c r="K26" s="163"/>
      <c r="L26" s="163"/>
      <c r="M26" s="164"/>
      <c r="N26" s="161" t="s">
        <v>20</v>
      </c>
      <c r="O26" s="161"/>
      <c r="P26" s="161"/>
      <c r="Q26" s="161"/>
    </row>
    <row r="27" spans="1:17" ht="42" customHeight="1" outlineLevel="1" thickBot="1" thickTop="1">
      <c r="A27" s="38" t="str">
        <f>'M&amp;O Core &amp; In-Kind - Authors'!B8</f>
        <v>Ohio State University (James Beatty)</v>
      </c>
      <c r="B27" s="38" t="s">
        <v>40</v>
      </c>
      <c r="C27" s="3">
        <f>'M&amp;O Core &amp; In-Kind - Authors'!E8</f>
        <v>1</v>
      </c>
      <c r="D27" s="3">
        <f>'M&amp;O Core &amp; In-Kind - Authors'!F8</f>
        <v>2</v>
      </c>
      <c r="E27" s="54">
        <f>'M&amp;O Core &amp; In-Kind - Authors'!G8</f>
        <v>1</v>
      </c>
      <c r="I27" s="165" t="s">
        <v>206</v>
      </c>
      <c r="J27" s="166"/>
      <c r="K27" s="166"/>
      <c r="L27" s="166"/>
      <c r="M27" s="167"/>
      <c r="N27" s="73" t="s">
        <v>192</v>
      </c>
      <c r="O27" s="74" t="s">
        <v>5</v>
      </c>
      <c r="P27" s="74" t="s">
        <v>113</v>
      </c>
      <c r="Q27" s="74" t="s">
        <v>3</v>
      </c>
    </row>
    <row r="28" spans="1:17" ht="34.5" customHeight="1" outlineLevel="1" thickBot="1" thickTop="1">
      <c r="A28" s="38" t="str">
        <f>'M&amp;O Core &amp; In-Kind - Authors'!B37</f>
        <v>University of Oxford (Subir Sarkar) </v>
      </c>
      <c r="B28" s="38" t="s">
        <v>66</v>
      </c>
      <c r="C28" s="3">
        <f>'M&amp;O Core &amp; In-Kind - Authors'!E37</f>
        <v>1</v>
      </c>
      <c r="D28" s="3">
        <f>'M&amp;O Core &amp; In-Kind - Authors'!F37</f>
        <v>0</v>
      </c>
      <c r="E28" s="54">
        <f>'M&amp;O Core &amp; In-Kind - Authors'!G37</f>
        <v>0</v>
      </c>
      <c r="I28" s="158" t="s">
        <v>88</v>
      </c>
      <c r="J28" s="158"/>
      <c r="K28" s="158"/>
      <c r="L28" s="158"/>
      <c r="M28" s="158"/>
      <c r="N28" s="76">
        <f>'M&amp;O Core &amp; In-Kind - Authors'!D18</f>
        <v>68</v>
      </c>
      <c r="O28" s="75">
        <f>'M&amp;O Core &amp; In-Kind - Authors'!E18</f>
        <v>33</v>
      </c>
      <c r="P28" s="75">
        <f>'M&amp;O Core &amp; In-Kind - Authors'!F18</f>
        <v>35</v>
      </c>
      <c r="Q28" s="75">
        <f>'M&amp;O Core &amp; In-Kind - Authors'!G18</f>
        <v>29</v>
      </c>
    </row>
    <row r="29" spans="1:17" ht="33" customHeight="1" outlineLevel="1" thickBot="1" thickTop="1">
      <c r="A29" s="38" t="str">
        <f>'M&amp;O Core &amp; In-Kind - Authors'!B9</f>
        <v>Pennsylvania State University (Doug Cowen)</v>
      </c>
      <c r="B29" s="38" t="s">
        <v>41</v>
      </c>
      <c r="C29" s="3">
        <f>'M&amp;O Core &amp; In-Kind - Authors'!E9</f>
        <v>3</v>
      </c>
      <c r="D29" s="3">
        <f>'M&amp;O Core &amp; In-Kind - Authors'!F9</f>
        <v>2</v>
      </c>
      <c r="E29" s="54">
        <f>'M&amp;O Core &amp; In-Kind - Authors'!G9</f>
        <v>2</v>
      </c>
      <c r="I29" s="158" t="s">
        <v>71</v>
      </c>
      <c r="J29" s="158"/>
      <c r="K29" s="158"/>
      <c r="L29" s="158"/>
      <c r="M29" s="158"/>
      <c r="N29" s="76">
        <f>'M&amp;O Core &amp; In-Kind - Authors'!D41</f>
        <v>57</v>
      </c>
      <c r="O29" s="75">
        <f>'M&amp;O Core &amp; In-Kind - Authors'!E41</f>
        <v>33</v>
      </c>
      <c r="P29" s="75">
        <f>'M&amp;O Core &amp; In-Kind - Authors'!F41</f>
        <v>24</v>
      </c>
      <c r="Q29" s="75">
        <f>'M&amp;O Core &amp; In-Kind - Authors'!G41</f>
        <v>63</v>
      </c>
    </row>
    <row r="30" spans="1:17" ht="33" customHeight="1" outlineLevel="1" thickBot="1" thickTop="1">
      <c r="A30" s="38" t="str">
        <f>'M&amp;O Core &amp; In-Kind - Authors'!B10</f>
        <v>Southern University (Ali Fazely)</v>
      </c>
      <c r="B30" s="38" t="s">
        <v>42</v>
      </c>
      <c r="C30" s="3">
        <f>'M&amp;O Core &amp; In-Kind - Authors'!E10</f>
        <v>3</v>
      </c>
      <c r="D30" s="3">
        <f>'M&amp;O Core &amp; In-Kind - Authors'!F10</f>
        <v>1</v>
      </c>
      <c r="E30" s="54">
        <f>'M&amp;O Core &amp; In-Kind - Authors'!G10</f>
        <v>0</v>
      </c>
      <c r="I30" s="158" t="s">
        <v>72</v>
      </c>
      <c r="J30" s="158"/>
      <c r="K30" s="158"/>
      <c r="L30" s="158"/>
      <c r="M30" s="158"/>
      <c r="N30" s="77">
        <f>'M&amp;O Core &amp; In-Kind - Authors'!D42</f>
        <v>125</v>
      </c>
      <c r="O30" s="76">
        <f>'M&amp;O Core &amp; In-Kind - Authors'!E42</f>
        <v>66</v>
      </c>
      <c r="P30" s="76">
        <f>'M&amp;O Core &amp; In-Kind - Authors'!F42</f>
        <v>59</v>
      </c>
      <c r="Q30" s="76">
        <f>'M&amp;O Core &amp; In-Kind - Authors'!G42</f>
        <v>92</v>
      </c>
    </row>
    <row r="31" spans="1:5" ht="34.5" customHeight="1" outlineLevel="1" thickBot="1" thickTop="1">
      <c r="A31" s="38" t="str">
        <f>'M&amp;O Core &amp; In-Kind - Authors'!B33</f>
        <v>Stockholm University (Per Olof Hulth) </v>
      </c>
      <c r="B31" s="38" t="s">
        <v>62</v>
      </c>
      <c r="C31" s="3">
        <f>'M&amp;O Core &amp; In-Kind - Authors'!E33</f>
        <v>4</v>
      </c>
      <c r="D31" s="3">
        <f>'M&amp;O Core &amp; In-Kind - Authors'!F33</f>
        <v>2</v>
      </c>
      <c r="E31" s="54">
        <f>'M&amp;O Core &amp; In-Kind - Authors'!G33</f>
        <v>2</v>
      </c>
    </row>
    <row r="32" spans="1:5" ht="33" customHeight="1" outlineLevel="1" thickBot="1" thickTop="1">
      <c r="A32" s="38" t="str">
        <f>'M&amp;O Core &amp; In-Kind - Authors'!B11</f>
        <v>University of California, Berkeley (Buford Price)</v>
      </c>
      <c r="B32" s="38" t="s">
        <v>44</v>
      </c>
      <c r="C32" s="3">
        <f>'M&amp;O Core &amp; In-Kind - Authors'!E11</f>
        <v>1</v>
      </c>
      <c r="D32" s="3">
        <f>'M&amp;O Core &amp; In-Kind - Authors'!F11</f>
        <v>2</v>
      </c>
      <c r="E32" s="54">
        <f>'M&amp;O Core &amp; In-Kind - Authors'!G11</f>
        <v>1</v>
      </c>
    </row>
    <row r="33" spans="1:5" ht="33" customHeight="1" outlineLevel="1" thickBot="1" thickTop="1">
      <c r="A33" s="38" t="str">
        <f>'M&amp;O Core &amp; In-Kind - Authors'!B12</f>
        <v>University of California, Irvine (Steve Barwick)</v>
      </c>
      <c r="B33" s="38" t="s">
        <v>43</v>
      </c>
      <c r="C33" s="3">
        <f>'M&amp;O Core &amp; In-Kind - Authors'!E12</f>
        <v>1</v>
      </c>
      <c r="D33" s="3">
        <f>'M&amp;O Core &amp; In-Kind - Authors'!F12</f>
        <v>1</v>
      </c>
      <c r="E33" s="54">
        <f>'M&amp;O Core &amp; In-Kind - Authors'!G12</f>
        <v>1</v>
      </c>
    </row>
    <row r="34" spans="1:5" ht="33" customHeight="1" outlineLevel="1" thickBot="1" thickTop="1">
      <c r="A34" s="38" t="str">
        <f>'M&amp;O Core &amp; In-Kind - Authors'!B34</f>
        <v>Uppsala University (Olga Botner) </v>
      </c>
      <c r="B34" s="38" t="s">
        <v>63</v>
      </c>
      <c r="C34" s="3">
        <f>'M&amp;O Core &amp; In-Kind - Authors'!E34</f>
        <v>3</v>
      </c>
      <c r="D34" s="3">
        <f>'M&amp;O Core &amp; In-Kind - Authors'!F34</f>
        <v>1</v>
      </c>
      <c r="E34" s="54">
        <f>'M&amp;O Core &amp; In-Kind - Authors'!G34</f>
        <v>3</v>
      </c>
    </row>
    <row r="35" spans="1:16" ht="33" customHeight="1" outlineLevel="1" thickBot="1" thickTop="1">
      <c r="A35" s="38" t="str">
        <f>'M&amp;O Core &amp; In-Kind - Authors'!B17</f>
        <v>University of Wisconsin, Madison (Albrecht Karle)</v>
      </c>
      <c r="B35" s="38" t="s">
        <v>49</v>
      </c>
      <c r="C35" s="3">
        <f>'M&amp;O Core &amp; In-Kind - Authors'!E17</f>
        <v>5</v>
      </c>
      <c r="D35" s="3">
        <f>'M&amp;O Core &amp; In-Kind - Authors'!F17</f>
        <v>13</v>
      </c>
      <c r="E35" s="54">
        <f>'M&amp;O Core &amp; In-Kind - Authors'!G17</f>
        <v>12</v>
      </c>
      <c r="H35" s="147"/>
      <c r="I35" s="149">
        <v>39173</v>
      </c>
      <c r="J35" s="150">
        <v>39326</v>
      </c>
      <c r="K35" s="150">
        <v>39539</v>
      </c>
      <c r="L35" s="150">
        <v>39692</v>
      </c>
      <c r="M35" s="151">
        <v>39904</v>
      </c>
      <c r="N35" s="152">
        <v>40057</v>
      </c>
      <c r="O35" s="152">
        <v>40299</v>
      </c>
      <c r="P35" s="152">
        <v>40422</v>
      </c>
    </row>
    <row r="36" spans="1:16" ht="34.5" customHeight="1" outlineLevel="1" thickBot="1" thickTop="1">
      <c r="A36" s="38" t="str">
        <f>'M&amp;O Core &amp; In-Kind - Authors'!B16</f>
        <v>University of Wisconsin, River Falls (Jim Madsen)</v>
      </c>
      <c r="B36" s="38" t="s">
        <v>48</v>
      </c>
      <c r="C36" s="3">
        <f>'M&amp;O Core &amp; In-Kind - Authors'!E16</f>
        <v>2</v>
      </c>
      <c r="D36" s="3">
        <f>'M&amp;O Core &amp; In-Kind - Authors'!F16</f>
        <v>1</v>
      </c>
      <c r="E36" s="54">
        <f>'M&amp;O Core &amp; In-Kind - Authors'!G16</f>
        <v>0</v>
      </c>
      <c r="H36" s="147" t="s">
        <v>204</v>
      </c>
      <c r="I36" s="147">
        <v>12</v>
      </c>
      <c r="J36" s="147">
        <v>12</v>
      </c>
      <c r="K36" s="147">
        <v>12</v>
      </c>
      <c r="L36" s="147">
        <v>14</v>
      </c>
      <c r="M36" s="147">
        <v>15</v>
      </c>
      <c r="N36" s="147">
        <v>15</v>
      </c>
      <c r="O36" s="147">
        <v>15</v>
      </c>
      <c r="P36" s="147">
        <v>15</v>
      </c>
    </row>
    <row r="37" spans="1:16" ht="34.5" customHeight="1" outlineLevel="1" thickBot="1" thickTop="1">
      <c r="A37" s="38" t="str">
        <f>'M&amp;O Core &amp; In-Kind - Authors'!B32</f>
        <v>Vrije Universiteit Brussel (Catherine de Clercq) </v>
      </c>
      <c r="B37" s="38" t="s">
        <v>61</v>
      </c>
      <c r="C37" s="3">
        <f>'M&amp;O Core &amp; In-Kind - Authors'!E32</f>
        <v>2</v>
      </c>
      <c r="D37" s="3">
        <f>'M&amp;O Core &amp; In-Kind - Authors'!F32</f>
        <v>4</v>
      </c>
      <c r="E37" s="54">
        <f>'M&amp;O Core &amp; In-Kind - Authors'!G32</f>
        <v>1</v>
      </c>
      <c r="H37" s="147" t="s">
        <v>205</v>
      </c>
      <c r="I37" s="147">
        <v>17</v>
      </c>
      <c r="J37" s="147">
        <v>17</v>
      </c>
      <c r="K37" s="147">
        <v>18</v>
      </c>
      <c r="L37" s="147">
        <v>18</v>
      </c>
      <c r="M37" s="147">
        <v>18</v>
      </c>
      <c r="N37" s="147">
        <v>19</v>
      </c>
      <c r="O37" s="147">
        <v>21</v>
      </c>
      <c r="P37" s="147">
        <v>21</v>
      </c>
    </row>
    <row r="38" spans="1:16" ht="33" customHeight="1" outlineLevel="1" thickTop="1">
      <c r="A38" s="38" t="str">
        <f>'M&amp;O Core &amp; In-Kind - Authors'!B24</f>
        <v>Universität Wuppertal (Klaus Helbing) </v>
      </c>
      <c r="B38" s="38" t="s">
        <v>53</v>
      </c>
      <c r="C38" s="3">
        <f>'M&amp;O Core &amp; In-Kind - Authors'!E24</f>
        <v>2</v>
      </c>
      <c r="D38" s="3">
        <f>'M&amp;O Core &amp; In-Kind - Authors'!F24</f>
        <v>1</v>
      </c>
      <c r="E38" s="54">
        <f>'M&amp;O Core &amp; In-Kind - Authors'!G24</f>
        <v>7</v>
      </c>
      <c r="H38" s="147" t="s">
        <v>2</v>
      </c>
      <c r="I38" s="148">
        <f aca="true" t="shared" si="0" ref="I38:P38">SUM(I36:I37)</f>
        <v>29</v>
      </c>
      <c r="J38" s="148">
        <f t="shared" si="0"/>
        <v>29</v>
      </c>
      <c r="K38" s="148">
        <f t="shared" si="0"/>
        <v>30</v>
      </c>
      <c r="L38" s="148">
        <f t="shared" si="0"/>
        <v>32</v>
      </c>
      <c r="M38" s="148">
        <f t="shared" si="0"/>
        <v>33</v>
      </c>
      <c r="N38" s="148">
        <f t="shared" si="0"/>
        <v>34</v>
      </c>
      <c r="O38" s="148">
        <f t="shared" si="0"/>
        <v>36</v>
      </c>
      <c r="P38" s="148">
        <f t="shared" si="0"/>
        <v>36</v>
      </c>
    </row>
    <row r="40" ht="12.75">
      <c r="C40" s="53"/>
    </row>
    <row r="41" spans="3:5" ht="43.5" customHeight="1">
      <c r="C41"/>
      <c r="D41"/>
      <c r="E41" s="16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A88"/>
  <sheetViews>
    <sheetView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4" sqref="B44"/>
    </sheetView>
  </sheetViews>
  <sheetFormatPr defaultColWidth="9.140625" defaultRowHeight="12.75" outlineLevelCol="1"/>
  <cols>
    <col min="1" max="1" width="14.28125" style="84" hidden="1" customWidth="1" outlineLevel="1"/>
    <col min="2" max="2" width="42.00390625" style="84" customWidth="1" collapsed="1"/>
    <col min="3" max="3" width="20.57421875" style="84" customWidth="1"/>
    <col min="4" max="4" width="12.28125" style="84" customWidth="1"/>
    <col min="5" max="5" width="19.421875" style="84" customWidth="1"/>
    <col min="6" max="26" width="9.140625" style="84" customWidth="1"/>
    <col min="27" max="27" width="19.421875" style="84" customWidth="1"/>
    <col min="28" max="16384" width="9.140625" style="84" customWidth="1"/>
  </cols>
  <sheetData>
    <row r="1" spans="2:5" ht="15.75">
      <c r="B1" s="82" t="s">
        <v>116</v>
      </c>
      <c r="C1" s="83"/>
      <c r="D1" s="83"/>
      <c r="E1" s="83"/>
    </row>
    <row r="2" spans="2:5" ht="19.5" customHeight="1">
      <c r="B2" s="85" t="s">
        <v>201</v>
      </c>
      <c r="C2" s="83"/>
      <c r="D2" s="83"/>
      <c r="E2" s="83"/>
    </row>
    <row r="3" spans="1:5" ht="31.5">
      <c r="A3" s="94" t="s">
        <v>182</v>
      </c>
      <c r="B3" s="86" t="s">
        <v>117</v>
      </c>
      <c r="C3" s="86" t="s">
        <v>118</v>
      </c>
      <c r="D3" s="87" t="s">
        <v>190</v>
      </c>
      <c r="E3" s="86" t="s">
        <v>21</v>
      </c>
    </row>
    <row r="4" spans="1:5" s="90" customFormat="1" ht="13.5" customHeight="1">
      <c r="A4" s="90" t="s">
        <v>35</v>
      </c>
      <c r="B4" s="88" t="s">
        <v>119</v>
      </c>
      <c r="C4" s="88" t="s">
        <v>120</v>
      </c>
      <c r="D4" s="89">
        <f>VLOOKUP($A4,'M&amp;O Core &amp; In-Kind - Authors'!$C$3:$D$43,2,0)</f>
        <v>3</v>
      </c>
      <c r="E4" s="89" t="s">
        <v>22</v>
      </c>
    </row>
    <row r="5" spans="1:5" s="90" customFormat="1" ht="13.5" customHeight="1">
      <c r="A5" s="90" t="s">
        <v>36</v>
      </c>
      <c r="B5" s="88" t="s">
        <v>121</v>
      </c>
      <c r="C5" s="88" t="s">
        <v>122</v>
      </c>
      <c r="D5" s="89">
        <f>VLOOKUP($A5,'M&amp;O Core &amp; In-Kind - Authors'!$C$3:$D$43,2,0)</f>
        <v>1</v>
      </c>
      <c r="E5" s="89" t="s">
        <v>22</v>
      </c>
    </row>
    <row r="6" spans="1:5" s="90" customFormat="1" ht="13.5" customHeight="1">
      <c r="A6" s="90" t="s">
        <v>37</v>
      </c>
      <c r="B6" s="88" t="s">
        <v>123</v>
      </c>
      <c r="C6" s="88" t="s">
        <v>124</v>
      </c>
      <c r="D6" s="89">
        <f>VLOOKUP($A6,'M&amp;O Core &amp; In-Kind - Authors'!$C$3:$D$43,2,0)</f>
        <v>1</v>
      </c>
      <c r="E6" s="89" t="s">
        <v>22</v>
      </c>
    </row>
    <row r="7" spans="1:5" s="90" customFormat="1" ht="13.5" customHeight="1">
      <c r="A7" s="90" t="s">
        <v>38</v>
      </c>
      <c r="B7" s="88" t="s">
        <v>38</v>
      </c>
      <c r="C7" s="88" t="s">
        <v>125</v>
      </c>
      <c r="D7" s="89">
        <f>VLOOKUP($A7,'M&amp;O Core &amp; In-Kind - Authors'!$C$3:$D$43,2,0)</f>
        <v>2</v>
      </c>
      <c r="E7" s="89" t="s">
        <v>22</v>
      </c>
    </row>
    <row r="8" spans="1:5" s="90" customFormat="1" ht="13.5" customHeight="1">
      <c r="A8" s="90" t="s">
        <v>39</v>
      </c>
      <c r="B8" s="88" t="s">
        <v>126</v>
      </c>
      <c r="C8" s="88" t="s">
        <v>183</v>
      </c>
      <c r="D8" s="89">
        <f>VLOOKUP($A8,'M&amp;O Core &amp; In-Kind - Authors'!$C$3:$D$43,2,0)</f>
        <v>7</v>
      </c>
      <c r="E8" s="89" t="s">
        <v>22</v>
      </c>
    </row>
    <row r="9" spans="1:5" s="90" customFormat="1" ht="13.5" customHeight="1">
      <c r="A9" s="90" t="s">
        <v>40</v>
      </c>
      <c r="B9" s="88" t="s">
        <v>127</v>
      </c>
      <c r="C9" s="88" t="s">
        <v>128</v>
      </c>
      <c r="D9" s="89">
        <f>VLOOKUP($A9,'M&amp;O Core &amp; In-Kind - Authors'!$C$3:$D$43,2,0)</f>
        <v>3</v>
      </c>
      <c r="E9" s="89" t="s">
        <v>22</v>
      </c>
    </row>
    <row r="10" spans="1:5" s="90" customFormat="1" ht="13.5" customHeight="1">
      <c r="A10" s="90" t="s">
        <v>41</v>
      </c>
      <c r="B10" s="88" t="s">
        <v>129</v>
      </c>
      <c r="C10" s="88" t="s">
        <v>130</v>
      </c>
      <c r="D10" s="89">
        <f>VLOOKUP($A10,'M&amp;O Core &amp; In-Kind - Authors'!$C$3:$D$43,2,0)</f>
        <v>5</v>
      </c>
      <c r="E10" s="89" t="s">
        <v>22</v>
      </c>
    </row>
    <row r="11" spans="1:5" s="90" customFormat="1" ht="13.5" customHeight="1">
      <c r="A11" s="90" t="s">
        <v>42</v>
      </c>
      <c r="B11" s="88" t="s">
        <v>131</v>
      </c>
      <c r="C11" s="88" t="s">
        <v>132</v>
      </c>
      <c r="D11" s="89">
        <f>VLOOKUP($A11,'M&amp;O Core &amp; In-Kind - Authors'!$C$3:$D$43,2,0)</f>
        <v>4</v>
      </c>
      <c r="E11" s="89" t="s">
        <v>22</v>
      </c>
    </row>
    <row r="12" spans="1:5" s="90" customFormat="1" ht="13.5" customHeight="1">
      <c r="A12" s="90" t="s">
        <v>44</v>
      </c>
      <c r="B12" s="88" t="s">
        <v>133</v>
      </c>
      <c r="C12" s="88" t="s">
        <v>134</v>
      </c>
      <c r="D12" s="89">
        <f>VLOOKUP($A12,'M&amp;O Core &amp; In-Kind - Authors'!$C$3:$D$43,2,0)</f>
        <v>3</v>
      </c>
      <c r="E12" s="89" t="s">
        <v>22</v>
      </c>
    </row>
    <row r="13" spans="1:5" s="90" customFormat="1" ht="13.5" customHeight="1">
      <c r="A13" s="90" t="s">
        <v>43</v>
      </c>
      <c r="B13" s="88" t="s">
        <v>135</v>
      </c>
      <c r="C13" s="88" t="s">
        <v>136</v>
      </c>
      <c r="D13" s="89">
        <f>VLOOKUP($A13,'M&amp;O Core &amp; In-Kind - Authors'!$C$3:$D$43,2,0)</f>
        <v>2</v>
      </c>
      <c r="E13" s="89" t="s">
        <v>22</v>
      </c>
    </row>
    <row r="14" spans="1:5" s="90" customFormat="1" ht="13.5" customHeight="1">
      <c r="A14" s="90" t="s">
        <v>45</v>
      </c>
      <c r="B14" s="88" t="s">
        <v>137</v>
      </c>
      <c r="C14" s="88" t="s">
        <v>138</v>
      </c>
      <c r="D14" s="89">
        <f>VLOOKUP($A14,'M&amp;O Core &amp; In-Kind - Authors'!$C$3:$D$43,2,0)</f>
        <v>8</v>
      </c>
      <c r="E14" s="89" t="s">
        <v>22</v>
      </c>
    </row>
    <row r="15" spans="1:5" s="90" customFormat="1" ht="13.5" customHeight="1">
      <c r="A15" s="90" t="s">
        <v>46</v>
      </c>
      <c r="B15" s="88" t="s">
        <v>139</v>
      </c>
      <c r="C15" s="88" t="s">
        <v>140</v>
      </c>
      <c r="D15" s="89">
        <f>VLOOKUP($A15,'M&amp;O Core &amp; In-Kind - Authors'!$C$3:$D$43,2,0)</f>
        <v>1</v>
      </c>
      <c r="E15" s="89" t="s">
        <v>22</v>
      </c>
    </row>
    <row r="16" spans="1:5" s="90" customFormat="1" ht="13.5" customHeight="1">
      <c r="A16" s="90" t="s">
        <v>47</v>
      </c>
      <c r="B16" s="88" t="s">
        <v>141</v>
      </c>
      <c r="C16" s="88" t="s">
        <v>142</v>
      </c>
      <c r="D16" s="89">
        <f>VLOOKUP($A16,'M&amp;O Core &amp; In-Kind - Authors'!$C$3:$D$43,2,0)</f>
        <v>7</v>
      </c>
      <c r="E16" s="89" t="s">
        <v>22</v>
      </c>
    </row>
    <row r="17" spans="1:5" s="90" customFormat="1" ht="13.5" customHeight="1">
      <c r="A17" s="90" t="s">
        <v>49</v>
      </c>
      <c r="B17" s="88" t="s">
        <v>143</v>
      </c>
      <c r="C17" s="88" t="s">
        <v>184</v>
      </c>
      <c r="D17" s="89">
        <f>VLOOKUP($A17,'M&amp;O Core &amp; In-Kind - Authors'!$C$3:$D$43,2,0)</f>
        <v>18</v>
      </c>
      <c r="E17" s="89" t="s">
        <v>22</v>
      </c>
    </row>
    <row r="18" spans="1:5" s="90" customFormat="1" ht="13.5" customHeight="1">
      <c r="A18" s="90" t="s">
        <v>48</v>
      </c>
      <c r="B18" s="88" t="s">
        <v>144</v>
      </c>
      <c r="C18" s="88" t="s">
        <v>145</v>
      </c>
      <c r="D18" s="89">
        <f>VLOOKUP($A18,'M&amp;O Core &amp; In-Kind - Authors'!$C$3:$D$43,2,0)</f>
        <v>3</v>
      </c>
      <c r="E18" s="89" t="s">
        <v>22</v>
      </c>
    </row>
    <row r="19" spans="1:5" ht="13.5" customHeight="1">
      <c r="A19" s="84" t="s">
        <v>24</v>
      </c>
      <c r="B19" s="88" t="s">
        <v>148</v>
      </c>
      <c r="C19" s="88" t="s">
        <v>149</v>
      </c>
      <c r="D19" s="89">
        <f>VLOOKUP($A19,'M&amp;O Core &amp; In-Kind - Authors'!$C$3:$D$43,2,0)</f>
        <v>8</v>
      </c>
      <c r="E19" s="89" t="s">
        <v>24</v>
      </c>
    </row>
    <row r="20" spans="1:5" ht="13.5" customHeight="1">
      <c r="A20" s="84" t="s">
        <v>50</v>
      </c>
      <c r="B20" s="88" t="s">
        <v>146</v>
      </c>
      <c r="C20" s="88" t="s">
        <v>147</v>
      </c>
      <c r="D20" s="89">
        <f>VLOOKUP($A20,'M&amp;O Core &amp; In-Kind - Authors'!$C$3:$D$43,2,0)</f>
        <v>3</v>
      </c>
      <c r="E20" s="89" t="s">
        <v>23</v>
      </c>
    </row>
    <row r="21" spans="1:5" ht="13.5" customHeight="1">
      <c r="A21" s="84" t="s">
        <v>55</v>
      </c>
      <c r="B21" s="92" t="s">
        <v>168</v>
      </c>
      <c r="C21" s="92" t="s">
        <v>169</v>
      </c>
      <c r="D21" s="93">
        <f>VLOOKUP($A21,'M&amp;O Core &amp; In-Kind - Authors'!$C$3:$D$43,2,0)</f>
        <v>1</v>
      </c>
      <c r="E21" s="89" t="s">
        <v>23</v>
      </c>
    </row>
    <row r="22" spans="1:5" ht="13.5" customHeight="1">
      <c r="A22" s="84" t="s">
        <v>51</v>
      </c>
      <c r="B22" s="88" t="s">
        <v>156</v>
      </c>
      <c r="C22" s="88" t="s">
        <v>157</v>
      </c>
      <c r="D22" s="89">
        <f>VLOOKUP($A22,'M&amp;O Core &amp; In-Kind - Authors'!$C$3:$D$43,2,0)</f>
        <v>1</v>
      </c>
      <c r="E22" s="89" t="s">
        <v>23</v>
      </c>
    </row>
    <row r="23" spans="1:5" ht="13.5" customHeight="1">
      <c r="A23" s="84" t="s">
        <v>54</v>
      </c>
      <c r="B23" s="92" t="s">
        <v>166</v>
      </c>
      <c r="C23" s="88" t="s">
        <v>167</v>
      </c>
      <c r="D23" s="89">
        <f>VLOOKUP($A23,'M&amp;O Core &amp; In-Kind - Authors'!$C$3:$D$43,2,0)</f>
        <v>2</v>
      </c>
      <c r="E23" s="89" t="s">
        <v>23</v>
      </c>
    </row>
    <row r="24" spans="1:5" ht="13.5" customHeight="1">
      <c r="A24" s="84" t="s">
        <v>52</v>
      </c>
      <c r="B24" s="88" t="s">
        <v>158</v>
      </c>
      <c r="C24" s="88" t="s">
        <v>159</v>
      </c>
      <c r="D24" s="89">
        <f>VLOOKUP($A24,'M&amp;O Core &amp; In-Kind - Authors'!$C$3:$D$43,2,0)</f>
        <v>1</v>
      </c>
      <c r="E24" s="89" t="s">
        <v>23</v>
      </c>
    </row>
    <row r="25" spans="1:5" ht="13.5" customHeight="1">
      <c r="A25" s="84" t="s">
        <v>53</v>
      </c>
      <c r="B25" s="88" t="s">
        <v>160</v>
      </c>
      <c r="C25" s="88" t="s">
        <v>161</v>
      </c>
      <c r="D25" s="89">
        <f>VLOOKUP($A25,'M&amp;O Core &amp; In-Kind - Authors'!$C$3:$D$43,2,0)</f>
        <v>3</v>
      </c>
      <c r="E25" s="89" t="s">
        <v>23</v>
      </c>
    </row>
    <row r="26" spans="1:5" ht="13.5" customHeight="1">
      <c r="A26" s="84" t="s">
        <v>56</v>
      </c>
      <c r="B26" s="88" t="s">
        <v>164</v>
      </c>
      <c r="C26" s="88" t="s">
        <v>165</v>
      </c>
      <c r="D26" s="89">
        <f>VLOOKUP($A26,'M&amp;O Core &amp; In-Kind - Authors'!$C$3:$D$43,2,0)</f>
        <v>2</v>
      </c>
      <c r="E26" s="89" t="s">
        <v>28</v>
      </c>
    </row>
    <row r="27" spans="1:5" ht="13.5" customHeight="1">
      <c r="A27" s="84" t="s">
        <v>57</v>
      </c>
      <c r="B27" s="92" t="s">
        <v>170</v>
      </c>
      <c r="C27" s="92" t="s">
        <v>171</v>
      </c>
      <c r="D27" s="93">
        <f>VLOOKUP($A27,'M&amp;O Core &amp; In-Kind - Authors'!$C$3:$D$43,2,0)</f>
        <v>2</v>
      </c>
      <c r="E27" s="93" t="s">
        <v>28</v>
      </c>
    </row>
    <row r="28" spans="1:5" ht="13.5" customHeight="1">
      <c r="A28" s="84" t="s">
        <v>62</v>
      </c>
      <c r="B28" s="88" t="s">
        <v>152</v>
      </c>
      <c r="C28" s="88" t="s">
        <v>153</v>
      </c>
      <c r="D28" s="89">
        <f>VLOOKUP($A28,'M&amp;O Core &amp; In-Kind - Authors'!$C$3:$D$43,2,0)</f>
        <v>6</v>
      </c>
      <c r="E28" s="89" t="s">
        <v>26</v>
      </c>
    </row>
    <row r="29" spans="1:5" ht="13.5" customHeight="1">
      <c r="A29" s="84" t="s">
        <v>63</v>
      </c>
      <c r="B29" s="88" t="s">
        <v>154</v>
      </c>
      <c r="C29" s="88" t="s">
        <v>155</v>
      </c>
      <c r="D29" s="89">
        <f>VLOOKUP($A29,'M&amp;O Core &amp; In-Kind - Authors'!$C$3:$D$43,2,0)</f>
        <v>4</v>
      </c>
      <c r="E29" s="89" t="s">
        <v>26</v>
      </c>
    </row>
    <row r="30" spans="1:5" ht="13.5" customHeight="1">
      <c r="A30" s="84" t="s">
        <v>58</v>
      </c>
      <c r="B30" s="88" t="s">
        <v>162</v>
      </c>
      <c r="C30" s="88" t="s">
        <v>163</v>
      </c>
      <c r="D30" s="89">
        <f>VLOOKUP($A30,'M&amp;O Core &amp; In-Kind - Authors'!$C$3:$D$43,2,0)</f>
        <v>4</v>
      </c>
      <c r="E30" s="89" t="s">
        <v>27</v>
      </c>
    </row>
    <row r="31" spans="1:5" ht="13.5" customHeight="1">
      <c r="A31" s="84" t="s">
        <v>59</v>
      </c>
      <c r="B31" s="88" t="s">
        <v>196</v>
      </c>
      <c r="C31" s="88" t="s">
        <v>185</v>
      </c>
      <c r="D31" s="89">
        <f>VLOOKUP($A31,'M&amp;O Core &amp; In-Kind - Authors'!$C$3:$D$43,2,0)</f>
        <v>0</v>
      </c>
      <c r="E31" s="89" t="s">
        <v>27</v>
      </c>
    </row>
    <row r="32" spans="1:5" ht="13.5" customHeight="1">
      <c r="A32" s="84" t="s">
        <v>60</v>
      </c>
      <c r="B32" s="88" t="s">
        <v>176</v>
      </c>
      <c r="C32" s="88" t="s">
        <v>177</v>
      </c>
      <c r="D32" s="89">
        <f>VLOOKUP($A32,'M&amp;O Core &amp; In-Kind - Authors'!$C$3:$D$43,2,0)</f>
        <v>3</v>
      </c>
      <c r="E32" s="89" t="s">
        <v>30</v>
      </c>
    </row>
    <row r="33" spans="1:5" ht="13.5" customHeight="1">
      <c r="A33" s="84" t="s">
        <v>61</v>
      </c>
      <c r="B33" s="88" t="s">
        <v>178</v>
      </c>
      <c r="C33" s="88" t="s">
        <v>179</v>
      </c>
      <c r="D33" s="89">
        <f>VLOOKUP($A33,'M&amp;O Core &amp; In-Kind - Authors'!$C$3:$D$43,2,0)</f>
        <v>6</v>
      </c>
      <c r="E33" s="89" t="s">
        <v>30</v>
      </c>
    </row>
    <row r="34" spans="1:5" ht="13.5" customHeight="1">
      <c r="A34" s="84" t="s">
        <v>64</v>
      </c>
      <c r="B34" s="88" t="s">
        <v>189</v>
      </c>
      <c r="C34" s="88" t="s">
        <v>186</v>
      </c>
      <c r="D34" s="89">
        <f>VLOOKUP($A34,'M&amp;O Core &amp; In-Kind - Authors'!$C$3:$D$43,2,0)</f>
        <v>2</v>
      </c>
      <c r="E34" s="89" t="s">
        <v>33</v>
      </c>
    </row>
    <row r="35" spans="1:5" ht="13.5" customHeight="1">
      <c r="A35" s="84" t="s">
        <v>65</v>
      </c>
      <c r="B35" s="88" t="s">
        <v>188</v>
      </c>
      <c r="C35" s="88" t="s">
        <v>187</v>
      </c>
      <c r="D35" s="89">
        <f>VLOOKUP($A35,'M&amp;O Core &amp; In-Kind - Authors'!$C$3:$D$43,2,0)</f>
        <v>1</v>
      </c>
      <c r="E35" s="89"/>
    </row>
    <row r="36" spans="1:5" ht="13.5" customHeight="1">
      <c r="A36" s="84" t="s">
        <v>67</v>
      </c>
      <c r="B36" s="88" t="s">
        <v>172</v>
      </c>
      <c r="C36" s="88" t="s">
        <v>173</v>
      </c>
      <c r="D36" s="89">
        <f>VLOOKUP($A36,'M&amp;O Core &amp; In-Kind - Authors'!$C$3:$D$43,2,0)</f>
        <v>2</v>
      </c>
      <c r="E36" s="89" t="s">
        <v>195</v>
      </c>
    </row>
    <row r="37" spans="1:5" ht="13.5" customHeight="1">
      <c r="A37" s="84" t="s">
        <v>68</v>
      </c>
      <c r="B37" s="88" t="s">
        <v>174</v>
      </c>
      <c r="C37" s="88" t="s">
        <v>175</v>
      </c>
      <c r="D37" s="89">
        <f>VLOOKUP($A37,'M&amp;O Core &amp; In-Kind - Authors'!$C$3:$D$43,2,0)</f>
        <v>3</v>
      </c>
      <c r="E37" s="89" t="s">
        <v>29</v>
      </c>
    </row>
    <row r="38" spans="1:5" ht="13.5" customHeight="1">
      <c r="A38" s="84" t="s">
        <v>69</v>
      </c>
      <c r="B38" s="91" t="s">
        <v>150</v>
      </c>
      <c r="C38" s="88" t="s">
        <v>151</v>
      </c>
      <c r="D38" s="89">
        <f>VLOOKUP($A38,'M&amp;O Core &amp; In-Kind - Authors'!$C$3:$D$43,2,0)</f>
        <v>2</v>
      </c>
      <c r="E38" s="89" t="s">
        <v>25</v>
      </c>
    </row>
    <row r="39" spans="1:5" ht="13.5" customHeight="1">
      <c r="A39" s="84" t="s">
        <v>66</v>
      </c>
      <c r="B39" s="88" t="s">
        <v>180</v>
      </c>
      <c r="C39" s="88" t="s">
        <v>181</v>
      </c>
      <c r="D39" s="89">
        <f>VLOOKUP($A39,'M&amp;O Core &amp; In-Kind - Authors'!$C$3:$D$43,2,0)</f>
        <v>1</v>
      </c>
      <c r="E39" s="89" t="s">
        <v>31</v>
      </c>
    </row>
    <row r="41" spans="2:5" ht="12.75">
      <c r="B41" s="168"/>
      <c r="C41" s="168"/>
      <c r="D41" s="168"/>
      <c r="E41" s="168"/>
    </row>
    <row r="52" ht="13.5" thickBot="1"/>
    <row r="53" ht="17.25" thickBot="1" thickTop="1">
      <c r="AA53" s="38" t="s">
        <v>35</v>
      </c>
    </row>
    <row r="54" ht="17.25" thickBot="1" thickTop="1">
      <c r="AA54" s="38" t="s">
        <v>36</v>
      </c>
    </row>
    <row r="55" ht="17.25" thickBot="1" thickTop="1">
      <c r="AA55" s="38" t="s">
        <v>37</v>
      </c>
    </row>
    <row r="56" ht="17.25" thickBot="1" thickTop="1">
      <c r="AA56" s="38" t="s">
        <v>38</v>
      </c>
    </row>
    <row r="57" ht="17.25" thickBot="1" thickTop="1">
      <c r="AA57" s="38" t="s">
        <v>39</v>
      </c>
    </row>
    <row r="58" ht="17.25" thickBot="1" thickTop="1">
      <c r="AA58" s="38" t="s">
        <v>40</v>
      </c>
    </row>
    <row r="59" ht="17.25" thickBot="1" thickTop="1">
      <c r="AA59" s="38" t="s">
        <v>41</v>
      </c>
    </row>
    <row r="60" ht="17.25" thickBot="1" thickTop="1">
      <c r="AA60" s="38" t="s">
        <v>42</v>
      </c>
    </row>
    <row r="61" ht="17.25" thickBot="1" thickTop="1">
      <c r="AA61" s="38" t="s">
        <v>44</v>
      </c>
    </row>
    <row r="62" ht="17.25" thickBot="1" thickTop="1">
      <c r="AA62" s="38" t="s">
        <v>43</v>
      </c>
    </row>
    <row r="63" ht="17.25" thickBot="1" thickTop="1">
      <c r="AA63" s="38" t="s">
        <v>45</v>
      </c>
    </row>
    <row r="64" ht="17.25" thickBot="1" thickTop="1">
      <c r="AA64" s="38" t="s">
        <v>46</v>
      </c>
    </row>
    <row r="65" ht="17.25" thickBot="1" thickTop="1">
      <c r="AA65" s="38" t="s">
        <v>47</v>
      </c>
    </row>
    <row r="66" ht="17.25" thickBot="1" thickTop="1">
      <c r="AA66" s="38" t="s">
        <v>48</v>
      </c>
    </row>
    <row r="67" ht="17.25" thickBot="1" thickTop="1">
      <c r="AA67" s="38" t="s">
        <v>49</v>
      </c>
    </row>
    <row r="68" ht="17.25" thickBot="1" thickTop="1">
      <c r="AA68" s="38" t="s">
        <v>24</v>
      </c>
    </row>
    <row r="69" ht="17.25" thickBot="1" thickTop="1">
      <c r="AA69" s="38" t="s">
        <v>50</v>
      </c>
    </row>
    <row r="70" ht="17.25" thickBot="1" thickTop="1">
      <c r="AA70" s="38" t="s">
        <v>51</v>
      </c>
    </row>
    <row r="71" ht="17.25" thickBot="1" thickTop="1">
      <c r="AA71" s="38" t="s">
        <v>52</v>
      </c>
    </row>
    <row r="72" ht="17.25" thickBot="1" thickTop="1">
      <c r="AA72" s="38" t="s">
        <v>53</v>
      </c>
    </row>
    <row r="73" ht="17.25" thickBot="1" thickTop="1">
      <c r="AA73" s="38" t="s">
        <v>54</v>
      </c>
    </row>
    <row r="74" ht="17.25" thickBot="1" thickTop="1">
      <c r="AA74" s="39" t="s">
        <v>55</v>
      </c>
    </row>
    <row r="75" ht="17.25" thickBot="1" thickTop="1">
      <c r="AA75" s="38" t="s">
        <v>56</v>
      </c>
    </row>
    <row r="76" ht="17.25" thickBot="1" thickTop="1">
      <c r="AA76" s="39" t="s">
        <v>57</v>
      </c>
    </row>
    <row r="77" ht="17.25" thickBot="1" thickTop="1">
      <c r="AA77" s="38" t="s">
        <v>58</v>
      </c>
    </row>
    <row r="78" ht="17.25" thickBot="1" thickTop="1">
      <c r="AA78" s="38" t="s">
        <v>59</v>
      </c>
    </row>
    <row r="79" ht="17.25" thickBot="1" thickTop="1">
      <c r="AA79" s="38" t="s">
        <v>60</v>
      </c>
    </row>
    <row r="80" ht="17.25" thickBot="1" thickTop="1">
      <c r="AA80" s="38" t="s">
        <v>61</v>
      </c>
    </row>
    <row r="81" ht="17.25" thickBot="1" thickTop="1">
      <c r="AA81" s="38" t="s">
        <v>62</v>
      </c>
    </row>
    <row r="82" ht="17.25" thickBot="1" thickTop="1">
      <c r="AA82" s="38" t="s">
        <v>63</v>
      </c>
    </row>
    <row r="83" ht="17.25" thickBot="1" thickTop="1">
      <c r="AA83" s="39" t="s">
        <v>64</v>
      </c>
    </row>
    <row r="84" ht="17.25" thickBot="1" thickTop="1">
      <c r="AA84" s="39" t="s">
        <v>65</v>
      </c>
    </row>
    <row r="85" ht="17.25" thickBot="1" thickTop="1">
      <c r="AA85" s="38" t="s">
        <v>66</v>
      </c>
    </row>
    <row r="86" ht="17.25" thickBot="1" thickTop="1">
      <c r="AA86" s="38" t="s">
        <v>67</v>
      </c>
    </row>
    <row r="87" ht="17.25" thickBot="1" thickTop="1">
      <c r="AA87" s="38" t="s">
        <v>68</v>
      </c>
    </row>
    <row r="88" ht="16.5" thickTop="1">
      <c r="AA88" s="38" t="s">
        <v>69</v>
      </c>
    </row>
  </sheetData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69" t="s">
        <v>18</v>
      </c>
      <c r="B1" s="171" t="s">
        <v>6</v>
      </c>
      <c r="C1" s="172"/>
      <c r="D1" s="19" t="s">
        <v>7</v>
      </c>
      <c r="E1" s="21"/>
      <c r="G1" s="173" t="s">
        <v>19</v>
      </c>
      <c r="H1" s="171" t="s">
        <v>6</v>
      </c>
      <c r="I1" s="172"/>
      <c r="J1" s="7"/>
      <c r="K1" s="19" t="s">
        <v>7</v>
      </c>
      <c r="L1" s="21"/>
    </row>
    <row r="2" spans="1:12" ht="24.75" thickBot="1">
      <c r="A2" s="170"/>
      <c r="B2" s="17" t="s">
        <v>10</v>
      </c>
      <c r="C2" s="18" t="s">
        <v>11</v>
      </c>
      <c r="D2" s="20" t="s">
        <v>8</v>
      </c>
      <c r="E2" s="22" t="s">
        <v>9</v>
      </c>
      <c r="G2" s="174"/>
      <c r="H2" s="17" t="s">
        <v>10</v>
      </c>
      <c r="I2" s="18" t="s">
        <v>11</v>
      </c>
      <c r="J2" s="8"/>
      <c r="K2" s="20" t="s">
        <v>8</v>
      </c>
      <c r="L2" s="22" t="s">
        <v>9</v>
      </c>
    </row>
    <row r="3" spans="1:12" ht="27.75" customHeight="1" thickBot="1">
      <c r="A3" s="9" t="s">
        <v>12</v>
      </c>
      <c r="B3" s="10">
        <v>7.92</v>
      </c>
      <c r="C3" s="10">
        <v>2.75</v>
      </c>
      <c r="D3" s="10">
        <v>2.25</v>
      </c>
      <c r="E3" s="10">
        <v>5</v>
      </c>
      <c r="G3" s="9" t="s">
        <v>12</v>
      </c>
      <c r="H3" s="13">
        <v>7.92</v>
      </c>
      <c r="I3" s="13">
        <v>3.38</v>
      </c>
      <c r="J3" s="13">
        <f>H3+I3</f>
        <v>11.3</v>
      </c>
      <c r="K3" s="13">
        <v>3</v>
      </c>
      <c r="L3" s="13">
        <f>I3+K3</f>
        <v>6.38</v>
      </c>
    </row>
    <row r="4" spans="1:12" ht="27.75" customHeight="1" thickBot="1">
      <c r="A4" s="9" t="s">
        <v>13</v>
      </c>
      <c r="B4" s="10">
        <v>12.6</v>
      </c>
      <c r="C4" s="10">
        <v>3.04</v>
      </c>
      <c r="D4" s="10">
        <v>2.11</v>
      </c>
      <c r="E4" s="10">
        <v>5.15</v>
      </c>
      <c r="G4" s="9" t="s">
        <v>13</v>
      </c>
      <c r="H4" s="13">
        <v>12.6</v>
      </c>
      <c r="I4" s="13">
        <v>4.2</v>
      </c>
      <c r="J4" s="13">
        <f>H4+I4</f>
        <v>16.8</v>
      </c>
      <c r="K4" s="13">
        <v>2.41</v>
      </c>
      <c r="L4" s="13">
        <f aca="true" t="shared" si="0" ref="L4:L9">I4+K4</f>
        <v>6.61</v>
      </c>
    </row>
    <row r="5" spans="1:12" ht="27.75" customHeight="1" thickBot="1">
      <c r="A5" s="9" t="s">
        <v>0</v>
      </c>
      <c r="B5" s="10">
        <v>15.3</v>
      </c>
      <c r="C5" s="10">
        <v>1.4</v>
      </c>
      <c r="D5" s="10">
        <v>6.65</v>
      </c>
      <c r="E5" s="10">
        <v>8.05</v>
      </c>
      <c r="G5" s="9" t="s">
        <v>0</v>
      </c>
      <c r="H5" s="13">
        <v>15.3</v>
      </c>
      <c r="I5" s="13">
        <v>1.95</v>
      </c>
      <c r="J5" s="13">
        <f>H5+I5</f>
        <v>17.25</v>
      </c>
      <c r="K5" s="13">
        <v>6.05</v>
      </c>
      <c r="L5" s="13">
        <f t="shared" si="0"/>
        <v>8</v>
      </c>
    </row>
    <row r="6" spans="1:12" ht="27.75" customHeight="1" thickBot="1">
      <c r="A6" s="9" t="s">
        <v>1</v>
      </c>
      <c r="B6" s="10">
        <v>0.3</v>
      </c>
      <c r="C6" s="10">
        <v>4.4</v>
      </c>
      <c r="D6" s="10">
        <v>2.3</v>
      </c>
      <c r="E6" s="10">
        <v>6.7</v>
      </c>
      <c r="G6" s="9" t="s">
        <v>1</v>
      </c>
      <c r="H6" s="13">
        <v>0.3</v>
      </c>
      <c r="I6" s="13">
        <v>3.9</v>
      </c>
      <c r="J6" s="13">
        <f>H6+I6</f>
        <v>4.2</v>
      </c>
      <c r="K6" s="13">
        <v>2.75</v>
      </c>
      <c r="L6" s="13">
        <f t="shared" si="0"/>
        <v>6.65</v>
      </c>
    </row>
    <row r="7" spans="1:12" ht="27.75" customHeight="1" thickBot="1">
      <c r="A7" s="9" t="s">
        <v>14</v>
      </c>
      <c r="B7" s="10">
        <v>1.9</v>
      </c>
      <c r="C7" s="10">
        <v>4.75</v>
      </c>
      <c r="D7" s="10">
        <v>4.8</v>
      </c>
      <c r="E7" s="10">
        <v>9.55</v>
      </c>
      <c r="G7" s="9" t="s">
        <v>14</v>
      </c>
      <c r="H7" s="13">
        <v>1.9</v>
      </c>
      <c r="I7" s="13">
        <v>6.05</v>
      </c>
      <c r="J7" s="13">
        <f>H7+I7</f>
        <v>7.949999999999999</v>
      </c>
      <c r="K7" s="13">
        <v>5.25</v>
      </c>
      <c r="L7" s="13">
        <f t="shared" si="0"/>
        <v>11.3</v>
      </c>
    </row>
    <row r="8" spans="1:12" ht="27.75" customHeight="1" thickBot="1">
      <c r="A8" s="9" t="s">
        <v>15</v>
      </c>
      <c r="B8" s="10"/>
      <c r="C8" s="10">
        <v>3</v>
      </c>
      <c r="D8" s="10">
        <v>2.5</v>
      </c>
      <c r="E8" s="10">
        <v>5.5</v>
      </c>
      <c r="G8" s="9" t="s">
        <v>15</v>
      </c>
      <c r="H8" s="13"/>
      <c r="I8" s="13">
        <v>0.47</v>
      </c>
      <c r="J8" s="13"/>
      <c r="K8" s="13">
        <v>0.54</v>
      </c>
      <c r="L8" s="13">
        <f t="shared" si="0"/>
        <v>1.01</v>
      </c>
    </row>
    <row r="9" spans="1:12" ht="13.5" thickBot="1">
      <c r="A9" s="11" t="s">
        <v>16</v>
      </c>
      <c r="B9" s="12">
        <v>38.02</v>
      </c>
      <c r="C9" s="12">
        <v>19.34</v>
      </c>
      <c r="D9" s="12">
        <v>20.61</v>
      </c>
      <c r="E9" s="12">
        <v>39.95</v>
      </c>
      <c r="G9" s="11" t="s">
        <v>16</v>
      </c>
      <c r="H9" s="14">
        <f>SUM(H3:H8)</f>
        <v>38.019999999999996</v>
      </c>
      <c r="I9" s="14">
        <f>SUM(I3:I8)</f>
        <v>19.95</v>
      </c>
      <c r="J9" s="13">
        <f>H9+I9</f>
        <v>57.97</v>
      </c>
      <c r="K9" s="14">
        <f>SUM(K3:K8)</f>
        <v>20</v>
      </c>
      <c r="L9" s="14">
        <f t="shared" si="0"/>
        <v>39.95</v>
      </c>
    </row>
    <row r="10" spans="8:9" ht="12.75">
      <c r="H10" s="15"/>
      <c r="I10" s="16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2010-09-16T04:37:00Z</cp:lastPrinted>
  <dcterms:created xsi:type="dcterms:W3CDTF">2009-04-02T03:14:25Z</dcterms:created>
  <dcterms:modified xsi:type="dcterms:W3CDTF">2010-09-16T04:38:07Z</dcterms:modified>
  <cp:category/>
  <cp:version/>
  <cp:contentType/>
  <cp:contentStatus/>
</cp:coreProperties>
</file>